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" sheetId="1" r:id="rId4"/>
    <sheet state="visible" name="MA" sheetId="2" r:id="rId5"/>
    <sheet state="visible" name="MO" sheetId="3" r:id="rId6"/>
  </sheets>
  <definedNames/>
  <calcPr/>
  <extLst>
    <ext uri="GoogleSheetsCustomDataVersion1">
      <go:sheetsCustomData xmlns:go="http://customooxmlschemas.google.com/" r:id="rId7" roundtripDataSignature="AMtx7mimOAozaHfu5y131SjDb3Qru0NVcg=="/>
    </ext>
  </extLst>
</workbook>
</file>

<file path=xl/sharedStrings.xml><?xml version="1.0" encoding="utf-8"?>
<sst xmlns="http://schemas.openxmlformats.org/spreadsheetml/2006/main" count="90" uniqueCount="81">
  <si>
    <t>ENTRADAS DE INFORMAÇÕES</t>
  </si>
  <si>
    <t>Painéis monolíticos</t>
  </si>
  <si>
    <t>Área total de painéis (m2):</t>
  </si>
  <si>
    <t>% média de malhas complementares (%):</t>
  </si>
  <si>
    <t>Preço dos painéis (R$/m2):</t>
  </si>
  <si>
    <t>Espessura de argamassa em cada lado (cm):</t>
  </si>
  <si>
    <t>Mão de obra</t>
  </si>
  <si>
    <t>Tamanho da equipe (pessoas):</t>
  </si>
  <si>
    <t>Horas úteis por dia (hr):</t>
  </si>
  <si>
    <t>Diária de encarregado (R$):</t>
  </si>
  <si>
    <t>Diária de pedreiro (R$):</t>
  </si>
  <si>
    <t>Diária de ajudante (R$):</t>
  </si>
  <si>
    <t>Encargos (%):</t>
  </si>
  <si>
    <t>Materiais complementares</t>
  </si>
  <si>
    <t>Preço do cimento (R$/sc):</t>
  </si>
  <si>
    <t>Preço do agregado (R$/m3)</t>
  </si>
  <si>
    <t>Preço do plastificante (R$/l)</t>
  </si>
  <si>
    <t>Preço das fibras (R$/kg)</t>
  </si>
  <si>
    <t>Preço da água (R$/l):</t>
  </si>
  <si>
    <t>Desperdícios/erros (%)</t>
  </si>
  <si>
    <t>SAÍDAS - RESULTADOS</t>
  </si>
  <si>
    <t>Prazo de obra (dias úteis):</t>
  </si>
  <si>
    <t>Custos dos itens</t>
  </si>
  <si>
    <t>Por m2</t>
  </si>
  <si>
    <t>Total</t>
  </si>
  <si>
    <t>Custo com materiais (R$):</t>
  </si>
  <si>
    <t>Custo com mão de obra (R$):</t>
  </si>
  <si>
    <t>TOTAL GERAL</t>
  </si>
  <si>
    <t>QUANTITATIVOS</t>
  </si>
  <si>
    <t>CUSTOS UNITÁRIOS</t>
  </si>
  <si>
    <t>CUSTOS TOTAIS</t>
  </si>
  <si>
    <t>RENDIMENTOS MEDIDOS EM OBRA (3cm de argamassa de cada lado)</t>
  </si>
  <si>
    <t>Área de painéis paredes (m2)</t>
  </si>
  <si>
    <t>etapa</t>
  </si>
  <si>
    <t>Qtde sc cimento (sc)</t>
  </si>
  <si>
    <t>Qtde sc cimento (kg)</t>
  </si>
  <si>
    <t>área coberta (m2)</t>
  </si>
  <si>
    <t>Espessura de argamassa de cada lado(cm)</t>
  </si>
  <si>
    <t>emboço</t>
  </si>
  <si>
    <t>Desperdício (%)</t>
  </si>
  <si>
    <t>reboco</t>
  </si>
  <si>
    <t>Malhas complementares</t>
  </si>
  <si>
    <t>Completo</t>
  </si>
  <si>
    <t>Volume de argamassa (m3)</t>
  </si>
  <si>
    <t>Por saco</t>
  </si>
  <si>
    <t>Volume de agregado (m3)</t>
  </si>
  <si>
    <t>Sacos (50kg) de cimento</t>
  </si>
  <si>
    <t>Aditivo plastificante (l)</t>
  </si>
  <si>
    <t>Fibras de polipropileno (kg)</t>
  </si>
  <si>
    <t>Água (l)</t>
  </si>
  <si>
    <t>CUSTO TOTAL</t>
  </si>
  <si>
    <t>CUSTO POR M2 DE PAINEL</t>
  </si>
  <si>
    <t>PRAZO DE OBRA - PAINÉIS MONOLÍTICOS</t>
  </si>
  <si>
    <t>DIMENSIONAMENTO DE EQUIPE - PAINÉIS MONOLÍTICOS</t>
  </si>
  <si>
    <t>Área total de painéis:</t>
  </si>
  <si>
    <t>Descrição</t>
  </si>
  <si>
    <t>Hora-Homem/ m²</t>
  </si>
  <si>
    <t>Horas-Homens totais</t>
  </si>
  <si>
    <t>Dias úteis trabalhados</t>
  </si>
  <si>
    <t>Homens necessários</t>
  </si>
  <si>
    <t>Preço unitário</t>
  </si>
  <si>
    <t>Custo</t>
  </si>
  <si>
    <t>Horas úteis por dia:</t>
  </si>
  <si>
    <t>Encarregado</t>
  </si>
  <si>
    <t xml:space="preserve">Operador da projeção </t>
  </si>
  <si>
    <t>Hora-Homem/m2</t>
  </si>
  <si>
    <t>Horas-Homem totais</t>
  </si>
  <si>
    <t>Dias de trabalho</t>
  </si>
  <si>
    <t>Pedreiro</t>
  </si>
  <si>
    <t>Ajudante</t>
  </si>
  <si>
    <t>Locações inciais</t>
  </si>
  <si>
    <t>TOTAIS</t>
  </si>
  <si>
    <t>-</t>
  </si>
  <si>
    <t>Cortes dos painéis</t>
  </si>
  <si>
    <t>Total de homens:</t>
  </si>
  <si>
    <t>Encargos</t>
  </si>
  <si>
    <t>Montagem dos painéis</t>
  </si>
  <si>
    <t>m2 por dia</t>
  </si>
  <si>
    <t>Custo por m2</t>
  </si>
  <si>
    <t>Execução das guias/mestras</t>
  </si>
  <si>
    <t>Emboço e reboco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</si>
</sst>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R$&quot;\ #,##0.00"/>
    <numFmt numFmtId="165" formatCode="_-&quot;R$&quot;\ * #,##0.00_-;\-&quot;R$&quot;\ * #,##0.00_-;_-&quot;R$&quot;\ * &quot;-&quot;??_-;_-@"/>
    <numFmt numFmtId="166" formatCode="0.0"/>
    <numFmt numFmtId="167" formatCode="_-&quot;R$&quot;\ * #,##0.000_-;\-&quot;R$&quot;\ * #,##0.000_-;_-&quot;R$&quot;\ * &quot;-&quot;??_-;_-@"/>
    <numFmt numFmtId="168" formatCode="#,##0.00000"/>
    <numFmt numFmtId="169" formatCode="0.0000"/>
  </numFmts>
  <fonts count="8">
    <font>
      <sz val="11.0"/>
      <color theme="1"/>
      <name val="Calibri"/>
    </font>
    <font>
      <sz val="10.0"/>
      <color theme="1"/>
      <name val="Calibri"/>
    </font>
    <font>
      <b/>
      <sz val="14.0"/>
      <color theme="1"/>
      <name val="Calibri"/>
    </font>
    <font/>
    <font>
      <b/>
      <u/>
      <sz val="14.0"/>
      <color theme="1"/>
      <name val="Montserrat"/>
    </font>
    <font>
      <b/>
      <sz val="12.0"/>
      <color theme="1"/>
      <name val="Calibri"/>
    </font>
    <font>
      <b/>
      <sz val="10.0"/>
      <color theme="1"/>
      <name val="Calibri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53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/>
      <bottom/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right/>
      <top/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/>
    </border>
    <border>
      <right style="thin">
        <color rgb="FF000000"/>
      </right>
      <top/>
      <bottom/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right/>
      <top style="thin">
        <color rgb="FF000000"/>
      </top>
      <bottom/>
    </border>
    <border>
      <left/>
      <top/>
      <bottom style="thin">
        <color rgb="FF000000"/>
      </bottom>
    </border>
    <border>
      <left/>
      <top/>
    </border>
    <border>
      <right/>
      <top/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/>
      <right/>
    </border>
  </borders>
  <cellStyleXfs count="1">
    <xf borderId="0" fillId="0" fontId="0" numFmtId="0" applyAlignment="1" applyFont="1"/>
  </cellStyleXfs>
  <cellXfs count="18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1" numFmtId="0" xfId="0" applyBorder="1" applyFont="1"/>
    <xf borderId="0" fillId="0" fontId="1" numFmtId="0" xfId="0" applyAlignment="1" applyFont="1">
      <alignment horizontal="left" vertical="center"/>
    </xf>
    <xf borderId="5" fillId="2" fontId="1" numFmtId="0" xfId="0" applyAlignment="1" applyBorder="1" applyFont="1">
      <alignment horizontal="left" vertical="center"/>
    </xf>
    <xf borderId="2" fillId="3" fontId="2" numFmtId="0" xfId="0" applyAlignment="1" applyBorder="1" applyFont="1">
      <alignment horizontal="left" vertical="center"/>
    </xf>
    <xf borderId="2" fillId="3" fontId="1" numFmtId="0" xfId="0" applyAlignment="1" applyBorder="1" applyFont="1">
      <alignment horizontal="center" vertical="center"/>
    </xf>
    <xf borderId="6" fillId="4" fontId="2" numFmtId="0" xfId="0" applyAlignment="1" applyBorder="1" applyFill="1" applyFon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4" fontId="2" numFmtId="0" xfId="0" applyAlignment="1" applyBorder="1" applyFon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5" fillId="2" fontId="4" numFmtId="0" xfId="0" applyAlignment="1" applyBorder="1" applyFont="1">
      <alignment vertical="center"/>
    </xf>
    <xf borderId="12" fillId="3" fontId="2" numFmtId="0" xfId="0" applyAlignment="1" applyBorder="1" applyFont="1">
      <alignment vertical="center"/>
    </xf>
    <xf borderId="13" fillId="5" fontId="2" numFmtId="0" xfId="0" applyAlignment="1" applyBorder="1" applyFill="1" applyFont="1">
      <alignment horizontal="left" vertical="center"/>
    </xf>
    <xf borderId="0" fillId="0" fontId="1" numFmtId="0" xfId="0" applyAlignment="1" applyFont="1">
      <alignment horizontal="center" vertical="center"/>
    </xf>
    <xf borderId="14" fillId="0" fontId="3" numFmtId="0" xfId="0" applyBorder="1" applyFont="1"/>
    <xf borderId="0" fillId="0" fontId="1" numFmtId="9" xfId="0" applyAlignment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15" fillId="5" fontId="2" numFmtId="0" xfId="0" applyAlignment="1" applyBorder="1" applyFont="1">
      <alignment horizontal="left" vertical="center"/>
    </xf>
    <xf borderId="16" fillId="0" fontId="3" numFmtId="0" xfId="0" applyBorder="1" applyFont="1"/>
    <xf borderId="17" fillId="0" fontId="1" numFmtId="0" xfId="0" applyAlignment="1" applyBorder="1" applyFont="1">
      <alignment horizontal="center" vertical="center"/>
    </xf>
    <xf borderId="18" fillId="0" fontId="3" numFmtId="0" xfId="0" applyBorder="1" applyFont="1"/>
    <xf borderId="0" fillId="0" fontId="1" numFmtId="4" xfId="0" applyAlignment="1" applyFont="1" applyNumberFormat="1">
      <alignment horizontal="left" vertical="center"/>
    </xf>
    <xf borderId="19" fillId="5" fontId="2" numFmtId="0" xfId="0" applyAlignment="1" applyBorder="1" applyFont="1">
      <alignment vertical="center"/>
    </xf>
    <xf borderId="12" fillId="5" fontId="2" numFmtId="0" xfId="0" applyAlignment="1" applyBorder="1" applyFont="1">
      <alignment vertical="center"/>
    </xf>
    <xf borderId="17" fillId="0" fontId="1" numFmtId="9" xfId="0" applyAlignment="1" applyBorder="1" applyFont="1" applyNumberFormat="1">
      <alignment horizontal="center" vertical="center"/>
    </xf>
    <xf borderId="13" fillId="4" fontId="2" numFmtId="0" xfId="0" applyAlignment="1" applyBorder="1" applyFont="1">
      <alignment horizontal="center" vertical="center"/>
    </xf>
    <xf borderId="20" fillId="0" fontId="3" numFmtId="0" xfId="0" applyBorder="1" applyFont="1"/>
    <xf borderId="9" fillId="5" fontId="2" numFmtId="0" xfId="0" applyAlignment="1" applyBorder="1" applyFont="1">
      <alignment horizontal="left" vertical="center"/>
    </xf>
    <xf borderId="21" fillId="0" fontId="3" numFmtId="0" xfId="0" applyBorder="1" applyFont="1"/>
    <xf borderId="22" fillId="5" fontId="2" numFmtId="4" xfId="0" applyAlignment="1" applyBorder="1" applyFont="1" applyNumberFormat="1">
      <alignment horizontal="center" vertical="center"/>
    </xf>
    <xf borderId="9" fillId="5" fontId="5" numFmtId="4" xfId="0" applyAlignment="1" applyBorder="1" applyFont="1" applyNumberFormat="1">
      <alignment horizontal="center" vertical="center"/>
    </xf>
    <xf borderId="23" fillId="5" fontId="5" numFmtId="4" xfId="0" applyAlignment="1" applyBorder="1" applyFont="1" applyNumberFormat="1">
      <alignment horizontal="center" vertical="center"/>
    </xf>
    <xf borderId="24" fillId="5" fontId="2" numFmtId="0" xfId="0" applyAlignment="1" applyBorder="1" applyFont="1">
      <alignment vertical="center"/>
    </xf>
    <xf borderId="25" fillId="5" fontId="2" numFmtId="0" xfId="0" applyAlignment="1" applyBorder="1" applyFont="1">
      <alignment vertical="center"/>
    </xf>
    <xf borderId="26" fillId="5" fontId="6" numFmtId="165" xfId="0" applyAlignment="1" applyBorder="1" applyFont="1" applyNumberFormat="1">
      <alignment horizontal="left" vertical="center"/>
    </xf>
    <xf borderId="6" fillId="5" fontId="2" numFmtId="0" xfId="0" applyAlignment="1" applyBorder="1" applyFont="1">
      <alignment horizontal="left" vertical="center"/>
    </xf>
    <xf borderId="9" fillId="5" fontId="2" numFmtId="0" xfId="0" applyAlignment="1" applyBorder="1" applyFont="1">
      <alignment horizontal="center" vertical="center"/>
    </xf>
    <xf borderId="27" fillId="5" fontId="2" numFmtId="165" xfId="0" applyAlignment="1" applyBorder="1" applyFont="1" applyNumberFormat="1">
      <alignment vertical="center"/>
    </xf>
    <xf borderId="26" fillId="5" fontId="2" numFmtId="165" xfId="0" applyAlignment="1" applyBorder="1" applyFont="1" applyNumberFormat="1">
      <alignment horizontal="left" vertical="center"/>
    </xf>
    <xf borderId="12" fillId="3" fontId="6" numFmtId="165" xfId="0" applyAlignment="1" applyBorder="1" applyFont="1" applyNumberFormat="1">
      <alignment horizontal="left" vertical="center"/>
    </xf>
    <xf borderId="12" fillId="3" fontId="2" numFmtId="165" xfId="0" applyAlignment="1" applyBorder="1" applyFont="1" applyNumberFormat="1">
      <alignment vertical="center"/>
    </xf>
    <xf borderId="12" fillId="3" fontId="2" numFmtId="165" xfId="0" applyAlignment="1" applyBorder="1" applyFont="1" applyNumberFormat="1">
      <alignment horizontal="left" vertical="center"/>
    </xf>
    <xf borderId="28" fillId="2" fontId="1" numFmtId="0" xfId="0" applyBorder="1" applyFont="1"/>
    <xf borderId="22" fillId="2" fontId="2" numFmtId="0" xfId="0" applyAlignment="1" applyBorder="1" applyFont="1">
      <alignment horizontal="left" vertical="center"/>
    </xf>
    <xf borderId="22" fillId="2" fontId="1" numFmtId="0" xfId="0" applyAlignment="1" applyBorder="1" applyFont="1">
      <alignment horizontal="center" vertical="center"/>
    </xf>
    <xf borderId="29" fillId="2" fontId="1" numFmtId="0" xfId="0" applyBorder="1" applyFont="1"/>
    <xf borderId="30" fillId="2" fontId="1" numFmtId="0" xfId="0" applyBorder="1" applyFont="1"/>
    <xf borderId="12" fillId="3" fontId="1" numFmtId="0" xfId="0" applyBorder="1" applyFont="1"/>
    <xf borderId="2" fillId="3" fontId="1" numFmtId="9" xfId="0" applyAlignment="1" applyBorder="1" applyFont="1" applyNumberFormat="1">
      <alignment horizontal="center" vertical="center"/>
    </xf>
    <xf borderId="2" fillId="3" fontId="1" numFmtId="164" xfId="0" applyAlignment="1" applyBorder="1" applyFont="1" applyNumberFormat="1">
      <alignment horizontal="center" vertical="center"/>
    </xf>
    <xf borderId="2" fillId="3" fontId="2" numFmtId="4" xfId="0" applyAlignment="1" applyBorder="1" applyFont="1" applyNumberFormat="1">
      <alignment horizontal="center" vertical="center"/>
    </xf>
    <xf borderId="2" fillId="3" fontId="5" numFmtId="4" xfId="0" applyAlignment="1" applyBorder="1" applyFont="1" applyNumberFormat="1">
      <alignment horizontal="center" vertical="center"/>
    </xf>
    <xf borderId="12" fillId="3" fontId="5" numFmtId="4" xfId="0" applyAlignment="1" applyBorder="1" applyFont="1" applyNumberFormat="1">
      <alignment horizontal="center" vertical="center"/>
    </xf>
    <xf borderId="0" fillId="0" fontId="0" numFmtId="0" xfId="0" applyFont="1"/>
    <xf borderId="1" fillId="2" fontId="0" numFmtId="0" xfId="0" applyBorder="1" applyFont="1"/>
    <xf borderId="12" fillId="3" fontId="0" numFmtId="0" xfId="0" applyBorder="1" applyFont="1"/>
    <xf borderId="2" fillId="3" fontId="7" numFmtId="0" xfId="0" applyAlignment="1" applyBorder="1" applyFont="1">
      <alignment horizontal="center"/>
    </xf>
    <xf borderId="12" fillId="3" fontId="7" numFmtId="0" xfId="0" applyAlignment="1" applyBorder="1" applyFont="1">
      <alignment horizontal="center" vertical="center"/>
    </xf>
    <xf borderId="2" fillId="3" fontId="7" numFmtId="0" xfId="0" applyAlignment="1" applyBorder="1" applyFont="1">
      <alignment horizontal="center" vertical="center"/>
    </xf>
    <xf borderId="5" fillId="2" fontId="0" numFmtId="0" xfId="0" applyBorder="1" applyFont="1"/>
    <xf borderId="12" fillId="3" fontId="0" numFmtId="0" xfId="0" applyAlignment="1" applyBorder="1" applyFont="1">
      <alignment vertical="center"/>
    </xf>
    <xf borderId="2" fillId="3" fontId="0" numFmtId="0" xfId="0" applyAlignment="1" applyBorder="1" applyFont="1">
      <alignment horizontal="center" vertical="center"/>
    </xf>
    <xf borderId="12" fillId="3" fontId="0" numFmtId="165" xfId="0" applyAlignment="1" applyBorder="1" applyFont="1" applyNumberFormat="1">
      <alignment horizontal="center" vertical="center"/>
    </xf>
    <xf borderId="12" fillId="3" fontId="0" numFmtId="0" xfId="0" applyAlignment="1" applyBorder="1" applyFont="1">
      <alignment horizontal="center" vertical="center"/>
    </xf>
    <xf borderId="2" fillId="3" fontId="0" numFmtId="9" xfId="0" applyAlignment="1" applyBorder="1" applyFont="1" applyNumberFormat="1">
      <alignment horizontal="center" vertical="center"/>
    </xf>
    <xf borderId="9" fillId="4" fontId="7" numFmtId="0" xfId="0" applyAlignment="1" applyBorder="1" applyFont="1">
      <alignment horizontal="center" vertical="center"/>
    </xf>
    <xf borderId="28" fillId="4" fontId="7" numFmtId="0" xfId="0" applyAlignment="1" applyBorder="1" applyFont="1">
      <alignment horizontal="center" vertical="center"/>
    </xf>
    <xf borderId="27" fillId="4" fontId="7" numFmtId="0" xfId="0" applyAlignment="1" applyBorder="1" applyFont="1">
      <alignment horizontal="center" vertical="center"/>
    </xf>
    <xf borderId="1" fillId="5" fontId="7" numFmtId="0" xfId="0" applyAlignment="1" applyBorder="1" applyFont="1">
      <alignment vertical="center"/>
    </xf>
    <xf borderId="2" fillId="5" fontId="0" numFmtId="0" xfId="0" applyAlignment="1" applyBorder="1" applyFont="1">
      <alignment horizontal="center" vertical="center"/>
    </xf>
    <xf borderId="1" fillId="5" fontId="0" numFmtId="165" xfId="0" applyAlignment="1" applyBorder="1" applyFont="1" applyNumberFormat="1">
      <alignment horizontal="center" vertical="center"/>
    </xf>
    <xf borderId="31" fillId="4" fontId="0" numFmtId="165" xfId="0" applyAlignment="1" applyBorder="1" applyFont="1" applyNumberFormat="1">
      <alignment horizontal="center" vertical="center"/>
    </xf>
    <xf borderId="6" fillId="5" fontId="7" numFmtId="0" xfId="0" applyAlignment="1" applyBorder="1" applyFont="1">
      <alignment horizontal="center" vertical="center"/>
    </xf>
    <xf borderId="32" fillId="0" fontId="3" numFmtId="0" xfId="0" applyBorder="1" applyFont="1"/>
    <xf borderId="1" fillId="5" fontId="7" numFmtId="0" xfId="0" applyAlignment="1" applyBorder="1" applyFont="1">
      <alignment horizontal="center" vertical="center"/>
    </xf>
    <xf borderId="25" fillId="5" fontId="7" numFmtId="0" xfId="0" applyAlignment="1" applyBorder="1" applyFont="1">
      <alignment horizontal="center" vertical="center"/>
    </xf>
    <xf borderId="5" fillId="5" fontId="7" numFmtId="0" xfId="0" applyAlignment="1" applyBorder="1" applyFont="1">
      <alignment vertical="center"/>
    </xf>
    <xf borderId="5" fillId="5" fontId="0" numFmtId="0" xfId="0" applyAlignment="1" applyBorder="1" applyFont="1">
      <alignment horizontal="center" vertical="center"/>
    </xf>
    <xf borderId="31" fillId="4" fontId="0" numFmtId="0" xfId="0" applyAlignment="1" applyBorder="1" applyFont="1">
      <alignment horizontal="center" vertical="center"/>
    </xf>
    <xf borderId="1" fillId="5" fontId="0" numFmtId="0" xfId="0" applyAlignment="1" applyBorder="1" applyFont="1">
      <alignment horizontal="center" vertical="center"/>
    </xf>
    <xf borderId="25" fillId="5" fontId="0" numFmtId="0" xfId="0" applyAlignment="1" applyBorder="1" applyFont="1">
      <alignment horizontal="center" vertical="center"/>
    </xf>
    <xf borderId="2" fillId="5" fontId="0" numFmtId="9" xfId="0" applyAlignment="1" applyBorder="1" applyFont="1" applyNumberFormat="1">
      <alignment horizontal="center" vertical="center"/>
    </xf>
    <xf borderId="13" fillId="5" fontId="7" numFmtId="0" xfId="0" applyAlignment="1" applyBorder="1" applyFont="1">
      <alignment horizontal="center" vertical="center"/>
    </xf>
    <xf borderId="31" fillId="5" fontId="0" numFmtId="0" xfId="0" applyAlignment="1" applyBorder="1" applyFont="1">
      <alignment horizontal="center" vertical="center"/>
    </xf>
    <xf borderId="5" fillId="5" fontId="0" numFmtId="165" xfId="0" applyAlignment="1" applyBorder="1" applyFont="1" applyNumberFormat="1">
      <alignment horizontal="center" vertical="center"/>
    </xf>
    <xf borderId="6" fillId="4" fontId="7" numFmtId="0" xfId="0" applyAlignment="1" applyBorder="1" applyFont="1">
      <alignment horizontal="center" vertical="center"/>
    </xf>
    <xf borderId="1" fillId="4" fontId="7" numFmtId="0" xfId="0" applyAlignment="1" applyBorder="1" applyFont="1">
      <alignment horizontal="center" vertical="center"/>
    </xf>
    <xf borderId="25" fillId="4" fontId="7" numFmtId="1" xfId="0" applyAlignment="1" applyBorder="1" applyFont="1" applyNumberFormat="1">
      <alignment horizontal="center" vertical="center"/>
    </xf>
    <xf borderId="15" fillId="4" fontId="7" numFmtId="0" xfId="0" applyAlignment="1" applyBorder="1" applyFont="1">
      <alignment horizontal="center" vertical="center"/>
    </xf>
    <xf borderId="23" fillId="4" fontId="7" numFmtId="2" xfId="0" applyAlignment="1" applyBorder="1" applyFont="1" applyNumberFormat="1">
      <alignment horizontal="center" vertical="center"/>
    </xf>
    <xf borderId="23" fillId="4" fontId="7" numFmtId="1" xfId="0" applyAlignment="1" applyBorder="1" applyFont="1" applyNumberFormat="1">
      <alignment horizontal="center" vertical="center"/>
    </xf>
    <xf borderId="30" fillId="4" fontId="7" numFmtId="166" xfId="0" applyAlignment="1" applyBorder="1" applyFont="1" applyNumberFormat="1">
      <alignment horizontal="center" vertical="center"/>
    </xf>
    <xf borderId="23" fillId="5" fontId="7" numFmtId="0" xfId="0" applyAlignment="1" applyBorder="1" applyFont="1">
      <alignment vertical="center"/>
    </xf>
    <xf borderId="33" fillId="5" fontId="0" numFmtId="0" xfId="0" applyAlignment="1" applyBorder="1" applyFont="1">
      <alignment horizontal="center" vertical="center"/>
    </xf>
    <xf borderId="23" fillId="5" fontId="0" numFmtId="167" xfId="0" applyAlignment="1" applyBorder="1" applyFont="1" applyNumberFormat="1">
      <alignment horizontal="center" vertical="center"/>
    </xf>
    <xf borderId="25" fillId="4" fontId="7" numFmtId="165" xfId="0" applyAlignment="1" applyBorder="1" applyFont="1" applyNumberFormat="1">
      <alignment horizontal="center" vertical="center"/>
    </xf>
    <xf borderId="23" fillId="4" fontId="7" numFmtId="0" xfId="0" applyAlignment="1" applyBorder="1" applyFont="1">
      <alignment horizontal="center" vertical="center"/>
    </xf>
    <xf borderId="30" fillId="4" fontId="7" numFmtId="165" xfId="0" applyAlignment="1" applyBorder="1" applyFont="1" applyNumberFormat="1">
      <alignment horizontal="center" vertical="center"/>
    </xf>
    <xf borderId="28" fillId="2" fontId="0" numFmtId="0" xfId="0" applyBorder="1" applyFont="1"/>
    <xf borderId="29" fillId="2" fontId="0" numFmtId="0" xfId="0" applyBorder="1" applyFont="1"/>
    <xf borderId="30" fillId="2" fontId="0" numFmtId="0" xfId="0" applyBorder="1" applyFont="1"/>
    <xf borderId="12" fillId="3" fontId="7" numFmtId="1" xfId="0" applyAlignment="1" applyBorder="1" applyFont="1" applyNumberFormat="1">
      <alignment horizontal="center" vertical="center"/>
    </xf>
    <xf borderId="12" fillId="3" fontId="7" numFmtId="2" xfId="0" applyAlignment="1" applyBorder="1" applyFont="1" applyNumberFormat="1">
      <alignment horizontal="center" vertical="center"/>
    </xf>
    <xf borderId="12" fillId="3" fontId="7" numFmtId="166" xfId="0" applyAlignment="1" applyBorder="1" applyFont="1" applyNumberFormat="1">
      <alignment horizontal="center" vertical="center"/>
    </xf>
    <xf borderId="12" fillId="3" fontId="0" numFmtId="167" xfId="0" applyAlignment="1" applyBorder="1" applyFont="1" applyNumberFormat="1">
      <alignment horizontal="center" vertical="center"/>
    </xf>
    <xf borderId="12" fillId="3" fontId="7" numFmtId="165" xfId="0" applyAlignment="1" applyBorder="1" applyFont="1" applyNumberFormat="1">
      <alignment horizontal="center" vertical="center"/>
    </xf>
    <xf borderId="2" fillId="3" fontId="7" numFmtId="0" xfId="0" applyAlignment="1" applyBorder="1" applyFont="1">
      <alignment horizontal="left" vertical="center"/>
    </xf>
    <xf borderId="34" fillId="3" fontId="6" numFmtId="0" xfId="0" applyAlignment="1" applyBorder="1" applyFont="1">
      <alignment horizontal="center" shrinkToFit="0" vertical="center" wrapText="1"/>
    </xf>
    <xf borderId="35" fillId="0" fontId="3" numFmtId="0" xfId="0" applyBorder="1" applyFont="1"/>
    <xf borderId="36" fillId="3" fontId="6" numFmtId="0" xfId="0" applyAlignment="1" applyBorder="1" applyFont="1">
      <alignment horizontal="center"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13" fillId="4" fontId="7" numFmtId="0" xfId="0" applyAlignment="1" applyBorder="1" applyFont="1">
      <alignment horizontal="left" vertical="center"/>
    </xf>
    <xf borderId="40" fillId="4" fontId="1" numFmtId="0" xfId="0" applyAlignment="1" applyBorder="1" applyFont="1">
      <alignment horizontal="center" vertical="center"/>
    </xf>
    <xf borderId="41" fillId="4" fontId="6" numFmtId="0" xfId="0" applyAlignment="1" applyBorder="1" applyFont="1">
      <alignment horizontal="center" shrinkToFit="0" vertical="center" wrapText="1"/>
    </xf>
    <xf borderId="42" fillId="0" fontId="3" numFmtId="0" xfId="0" applyBorder="1" applyFont="1"/>
    <xf borderId="43" fillId="4" fontId="6" numFmtId="0" xfId="0" applyAlignment="1" applyBorder="1" applyFont="1">
      <alignment horizontal="center" shrinkToFit="0" vertical="center" wrapText="1"/>
    </xf>
    <xf borderId="2" fillId="4" fontId="1" numFmtId="0" xfId="0" applyAlignment="1" applyBorder="1" applyFont="1">
      <alignment horizontal="center" vertical="center"/>
    </xf>
    <xf borderId="44" fillId="0" fontId="3" numFmtId="0" xfId="0" applyBorder="1" applyFont="1"/>
    <xf borderId="45" fillId="0" fontId="3" numFmtId="0" xfId="0" applyBorder="1" applyFont="1"/>
    <xf borderId="23" fillId="5" fontId="1" numFmtId="0" xfId="0" applyAlignment="1" applyBorder="1" applyFont="1">
      <alignment horizontal="center" vertical="center"/>
    </xf>
    <xf borderId="46" fillId="5" fontId="1" numFmtId="0" xfId="0" applyAlignment="1" applyBorder="1" applyFont="1">
      <alignment horizontal="center" vertical="center"/>
    </xf>
    <xf borderId="23" fillId="5" fontId="1" numFmtId="4" xfId="0" applyAlignment="1" applyBorder="1" applyFont="1" applyNumberFormat="1">
      <alignment horizontal="center" vertical="center"/>
    </xf>
    <xf borderId="47" fillId="5" fontId="1" numFmtId="4" xfId="0" applyAlignment="1" applyBorder="1" applyFont="1" applyNumberFormat="1">
      <alignment horizontal="center" vertical="center"/>
    </xf>
    <xf borderId="26" fillId="5" fontId="1" numFmtId="165" xfId="0" applyAlignment="1" applyBorder="1" applyFont="1" applyNumberFormat="1">
      <alignment horizontal="center" vertical="center"/>
    </xf>
    <xf borderId="26" fillId="4" fontId="1" numFmtId="165" xfId="0" applyAlignment="1" applyBorder="1" applyFont="1" applyNumberFormat="1">
      <alignment horizontal="center" vertical="center"/>
    </xf>
    <xf borderId="33" fillId="4" fontId="1" numFmtId="4" xfId="0" applyAlignment="1" applyBorder="1" applyFont="1" applyNumberFormat="1">
      <alignment horizontal="center" vertical="center"/>
    </xf>
    <xf borderId="48" fillId="0" fontId="3" numFmtId="0" xfId="0" applyBorder="1" applyFont="1"/>
    <xf borderId="49" fillId="0" fontId="3" numFmtId="0" xfId="0" applyBorder="1" applyFont="1"/>
    <xf borderId="26" fillId="5" fontId="1" numFmtId="0" xfId="0" applyAlignment="1" applyBorder="1" applyFont="1">
      <alignment horizontal="center" vertical="center"/>
    </xf>
    <xf borderId="29" fillId="5" fontId="1" numFmtId="0" xfId="0" applyAlignment="1" applyBorder="1" applyFont="1">
      <alignment horizontal="center" vertical="center"/>
    </xf>
    <xf borderId="26" fillId="5" fontId="1" numFmtId="4" xfId="0" applyAlignment="1" applyBorder="1" applyFont="1" applyNumberFormat="1">
      <alignment horizontal="center" vertical="center"/>
    </xf>
    <xf borderId="1" fillId="5" fontId="1" numFmtId="0" xfId="0" applyAlignment="1" applyBorder="1" applyFont="1">
      <alignment horizontal="center" vertical="center"/>
    </xf>
    <xf borderId="50" fillId="5" fontId="1" numFmtId="0" xfId="0" applyAlignment="1" applyBorder="1" applyFont="1">
      <alignment horizontal="center" vertical="center"/>
    </xf>
    <xf borderId="1" fillId="5" fontId="1" numFmtId="4" xfId="0" applyAlignment="1" applyBorder="1" applyFont="1" applyNumberFormat="1">
      <alignment horizontal="center" vertical="center"/>
    </xf>
    <xf borderId="26" fillId="5" fontId="1" numFmtId="0" xfId="0" applyAlignment="1" applyBorder="1" applyFont="1">
      <alignment vertical="center"/>
    </xf>
    <xf borderId="43" fillId="4" fontId="1" numFmtId="4" xfId="0" applyAlignment="1" applyBorder="1" applyFont="1" applyNumberFormat="1">
      <alignment horizontal="center" vertical="center"/>
    </xf>
    <xf borderId="9" fillId="4" fontId="6" numFmtId="0" xfId="0" applyAlignment="1" applyBorder="1" applyFont="1">
      <alignment horizontal="center" vertical="center"/>
    </xf>
    <xf borderId="46" fillId="4" fontId="6" numFmtId="4" xfId="0" applyAlignment="1" applyBorder="1" applyFont="1" applyNumberFormat="1">
      <alignment horizontal="center" vertical="center"/>
    </xf>
    <xf borderId="30" fillId="4" fontId="6" numFmtId="165" xfId="0" applyAlignment="1" applyBorder="1" applyFont="1" applyNumberFormat="1">
      <alignment horizontal="center" vertical="center"/>
    </xf>
    <xf borderId="51" fillId="0" fontId="3" numFmtId="0" xfId="0" applyBorder="1" applyFont="1"/>
    <xf borderId="0" fillId="0" fontId="1" numFmtId="168" xfId="0" applyAlignment="1" applyFont="1" applyNumberFormat="1">
      <alignment horizontal="center" vertical="center"/>
    </xf>
    <xf borderId="6" fillId="4" fontId="6" numFmtId="168" xfId="0" applyAlignment="1" applyBorder="1" applyFont="1" applyNumberFormat="1">
      <alignment horizontal="right" vertical="center"/>
    </xf>
    <xf borderId="25" fillId="4" fontId="6" numFmtId="4" xfId="0" applyAlignment="1" applyBorder="1" applyFont="1" applyNumberFormat="1">
      <alignment horizontal="center" vertical="center"/>
    </xf>
    <xf borderId="26" fillId="4" fontId="6" numFmtId="169" xfId="0" applyAlignment="1" applyBorder="1" applyFont="1" applyNumberFormat="1">
      <alignment horizontal="center" vertical="center"/>
    </xf>
    <xf borderId="26" fillId="5" fontId="6" numFmtId="9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15" fillId="4" fontId="6" numFmtId="168" xfId="0" applyAlignment="1" applyBorder="1" applyFont="1" applyNumberFormat="1">
      <alignment horizontal="right" vertical="center"/>
    </xf>
    <xf borderId="30" fillId="4" fontId="6" numFmtId="4" xfId="0" applyAlignment="1" applyBorder="1" applyFont="1" applyNumberFormat="1">
      <alignment horizontal="center" vertical="center"/>
    </xf>
    <xf borderId="26" fillId="4" fontId="6" numFmtId="165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26" fillId="4" fontId="6" numFmtId="0" xfId="0" applyAlignment="1" applyBorder="1" applyFont="1">
      <alignment horizontal="center" vertical="center"/>
    </xf>
    <xf borderId="0" fillId="0" fontId="1" numFmtId="0" xfId="0" applyAlignment="1" applyFont="1">
      <alignment shrinkToFit="0" vertical="center" wrapText="1"/>
    </xf>
    <xf borderId="0" fillId="0" fontId="6" numFmtId="0" xfId="0" applyFont="1"/>
    <xf borderId="9" fillId="4" fontId="1" numFmtId="0" xfId="0" applyAlignment="1" applyBorder="1" applyFont="1">
      <alignment horizontal="center" vertical="center"/>
    </xf>
    <xf borderId="26" fillId="4" fontId="1" numFmtId="4" xfId="0" applyAlignment="1" applyBorder="1" applyFont="1" applyNumberFormat="1">
      <alignment horizontal="center" vertical="center"/>
    </xf>
    <xf borderId="12" fillId="3" fontId="1" numFmtId="0" xfId="0" applyAlignment="1" applyBorder="1" applyFont="1">
      <alignment horizontal="center" vertical="center"/>
    </xf>
    <xf borderId="12" fillId="3" fontId="1" numFmtId="0" xfId="0" applyAlignment="1" applyBorder="1" applyFont="1">
      <alignment vertical="center"/>
    </xf>
    <xf borderId="12" fillId="3" fontId="1" numFmtId="4" xfId="0" applyAlignment="1" applyBorder="1" applyFont="1" applyNumberFormat="1">
      <alignment horizontal="center" vertical="center"/>
    </xf>
    <xf borderId="12" fillId="3" fontId="1" numFmtId="165" xfId="0" applyAlignment="1" applyBorder="1" applyFont="1" applyNumberFormat="1">
      <alignment horizontal="center" vertical="center"/>
    </xf>
    <xf borderId="2" fillId="3" fontId="1" numFmtId="4" xfId="0" applyAlignment="1" applyBorder="1" applyFont="1" applyNumberFormat="1">
      <alignment horizontal="center" vertical="center"/>
    </xf>
    <xf borderId="36" fillId="3" fontId="1" numFmtId="4" xfId="0" applyAlignment="1" applyBorder="1" applyFont="1" applyNumberFormat="1">
      <alignment horizontal="center" vertical="center"/>
    </xf>
    <xf borderId="2" fillId="3" fontId="6" numFmtId="0" xfId="0" applyAlignment="1" applyBorder="1" applyFont="1">
      <alignment horizontal="center" vertical="center"/>
    </xf>
    <xf borderId="12" fillId="3" fontId="6" numFmtId="4" xfId="0" applyAlignment="1" applyBorder="1" applyFont="1" applyNumberFormat="1">
      <alignment horizontal="center" vertical="center"/>
    </xf>
    <xf borderId="12" fillId="3" fontId="6" numFmtId="165" xfId="0" applyAlignment="1" applyBorder="1" applyFont="1" applyNumberFormat="1">
      <alignment horizontal="center" vertical="center"/>
    </xf>
    <xf borderId="52" fillId="0" fontId="3" numFmtId="0" xfId="0" applyBorder="1" applyFont="1"/>
    <xf borderId="12" fillId="3" fontId="1" numFmtId="168" xfId="0" applyAlignment="1" applyBorder="1" applyFont="1" applyNumberFormat="1">
      <alignment vertical="center"/>
    </xf>
    <xf borderId="2" fillId="3" fontId="6" numFmtId="168" xfId="0" applyAlignment="1" applyBorder="1" applyFont="1" applyNumberFormat="1">
      <alignment horizontal="right" vertical="center"/>
    </xf>
    <xf borderId="12" fillId="3" fontId="6" numFmtId="4" xfId="0" applyAlignment="1" applyBorder="1" applyFont="1" applyNumberFormat="1">
      <alignment vertical="center"/>
    </xf>
    <xf borderId="12" fillId="3" fontId="6" numFmtId="169" xfId="0" applyAlignment="1" applyBorder="1" applyFont="1" applyNumberFormat="1">
      <alignment vertical="center"/>
    </xf>
    <xf borderId="12" fillId="3" fontId="6" numFmtId="9" xfId="0" applyAlignment="1" applyBorder="1" applyFont="1" applyNumberFormat="1">
      <alignment vertical="center"/>
    </xf>
    <xf borderId="12" fillId="3" fontId="1" numFmtId="0" xfId="0" applyAlignment="1" applyBorder="1" applyFont="1">
      <alignment shrinkToFit="0" vertical="center" wrapText="1"/>
    </xf>
    <xf borderId="12" fillId="3" fontId="6" numFmtId="165" xfId="0" applyAlignment="1" applyBorder="1" applyFont="1" applyNumberFormat="1">
      <alignment vertical="center"/>
    </xf>
    <xf borderId="2" fillId="3" fontId="6" numFmtId="0" xfId="0" applyAlignment="1" applyBorder="1" applyFont="1">
      <alignment horizontal="center"/>
    </xf>
    <xf borderId="12" fillId="3" fontId="6" numFmtId="0" xfId="0" applyBorder="1" applyFont="1"/>
    <xf borderId="12" fillId="3" fontId="6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0</xdr:rowOff>
    </xdr:from>
    <xdr:ext cx="4048125" cy="981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0</xdr:rowOff>
    </xdr:from>
    <xdr:ext cx="4048125" cy="1028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0</xdr:row>
      <xdr:rowOff>0</xdr:rowOff>
    </xdr:from>
    <xdr:ext cx="4048125" cy="981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43"/>
    <col customWidth="1" min="2" max="2" width="4.43"/>
    <col customWidth="1" min="3" max="3" width="47.86"/>
    <col customWidth="1" min="4" max="4" width="28.71"/>
    <col customWidth="1" min="5" max="5" width="22.0"/>
    <col customWidth="1" min="6" max="6" width="9.29"/>
    <col customWidth="1" min="7" max="7" width="1.71"/>
    <col customWidth="1" min="8" max="26" width="17.29"/>
  </cols>
  <sheetData>
    <row r="1" ht="15.75" customHeight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3"/>
      <c r="C2" s="4"/>
      <c r="D2" s="4"/>
      <c r="E2" s="5"/>
      <c r="F2" s="1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7"/>
      <c r="B3" s="3"/>
      <c r="C3" s="4"/>
      <c r="D3" s="4"/>
      <c r="E3" s="5"/>
      <c r="F3" s="7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8.0" customHeight="1">
      <c r="A4" s="7"/>
      <c r="B4" s="9"/>
      <c r="C4" s="5"/>
      <c r="D4" s="10"/>
      <c r="E4" s="5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4.75" customHeight="1">
      <c r="A5" s="7"/>
      <c r="B5" s="11" t="s">
        <v>0</v>
      </c>
      <c r="C5" s="12"/>
      <c r="D5" s="12"/>
      <c r="E5" s="13"/>
      <c r="F5" s="7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4.75" customHeight="1">
      <c r="A6" s="7"/>
      <c r="B6" s="14" t="s">
        <v>1</v>
      </c>
      <c r="C6" s="15"/>
      <c r="D6" s="15"/>
      <c r="E6" s="16"/>
      <c r="F6" s="7"/>
      <c r="G6" s="17"/>
      <c r="H6" s="18"/>
      <c r="I6" s="18"/>
      <c r="J6" s="1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4.75" customHeight="1">
      <c r="A7" s="7"/>
      <c r="B7" s="19" t="s">
        <v>2</v>
      </c>
      <c r="C7" s="5"/>
      <c r="D7" s="20"/>
      <c r="E7" s="21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4.75" customHeight="1">
      <c r="A8" s="7"/>
      <c r="B8" s="19" t="s">
        <v>3</v>
      </c>
      <c r="C8" s="5"/>
      <c r="D8" s="22"/>
      <c r="E8" s="21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4.75" customHeight="1">
      <c r="A9" s="7"/>
      <c r="B9" s="19" t="s">
        <v>4</v>
      </c>
      <c r="C9" s="5"/>
      <c r="D9" s="23"/>
      <c r="E9" s="21"/>
      <c r="F9" s="7"/>
      <c r="G9" s="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24.75" customHeight="1">
      <c r="A10" s="7"/>
      <c r="B10" s="24" t="s">
        <v>5</v>
      </c>
      <c r="C10" s="25"/>
      <c r="D10" s="26"/>
      <c r="E10" s="27"/>
      <c r="F10" s="7"/>
      <c r="G10" s="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4.75" customHeight="1">
      <c r="A11" s="7"/>
      <c r="B11" s="14" t="s">
        <v>6</v>
      </c>
      <c r="C11" s="15"/>
      <c r="D11" s="15"/>
      <c r="E11" s="16"/>
      <c r="F11" s="7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4.75" customHeight="1">
      <c r="A12" s="7"/>
      <c r="B12" s="19" t="s">
        <v>7</v>
      </c>
      <c r="C12" s="5"/>
      <c r="D12" s="20"/>
      <c r="E12" s="21"/>
      <c r="F12" s="7"/>
      <c r="G12" s="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4.75" customHeight="1">
      <c r="A13" s="7"/>
      <c r="B13" s="19" t="s">
        <v>8</v>
      </c>
      <c r="C13" s="5"/>
      <c r="D13" s="20"/>
      <c r="E13" s="21"/>
      <c r="F13" s="7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4.75" customHeight="1">
      <c r="A14" s="7"/>
      <c r="B14" s="19" t="s">
        <v>9</v>
      </c>
      <c r="C14" s="5"/>
      <c r="D14" s="23"/>
      <c r="E14" s="21"/>
      <c r="F14" s="7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4.75" customHeight="1">
      <c r="A15" s="7"/>
      <c r="B15" s="19" t="s">
        <v>10</v>
      </c>
      <c r="C15" s="5"/>
      <c r="D15" s="23"/>
      <c r="E15" s="21"/>
      <c r="F15" s="7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4.75" customHeight="1">
      <c r="A16" s="7"/>
      <c r="B16" s="19" t="s">
        <v>11</v>
      </c>
      <c r="C16" s="5"/>
      <c r="D16" s="23"/>
      <c r="E16" s="21"/>
      <c r="F16" s="7"/>
      <c r="G16" s="8"/>
      <c r="H16" s="7"/>
      <c r="I16" s="7"/>
      <c r="J16" s="18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4.75" customHeight="1">
      <c r="A17" s="7"/>
      <c r="B17" s="19" t="s">
        <v>12</v>
      </c>
      <c r="C17" s="5"/>
      <c r="D17" s="22"/>
      <c r="E17" s="21"/>
      <c r="F17" s="7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4.75" customHeight="1">
      <c r="A18" s="7"/>
      <c r="B18" s="14" t="s">
        <v>13</v>
      </c>
      <c r="C18" s="15"/>
      <c r="D18" s="15"/>
      <c r="E18" s="16"/>
      <c r="F18" s="7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4.75" customHeight="1">
      <c r="A19" s="7"/>
      <c r="B19" s="19" t="s">
        <v>14</v>
      </c>
      <c r="C19" s="5"/>
      <c r="D19" s="23"/>
      <c r="E19" s="21"/>
      <c r="F19" s="7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4.75" customHeight="1">
      <c r="A20" s="7"/>
      <c r="B20" s="19" t="s">
        <v>15</v>
      </c>
      <c r="C20" s="5"/>
      <c r="D20" s="23"/>
      <c r="E20" s="21"/>
      <c r="F20" s="7"/>
      <c r="G20" s="8"/>
      <c r="H20" s="28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4.75" customHeight="1">
      <c r="A21" s="7"/>
      <c r="B21" s="19" t="s">
        <v>16</v>
      </c>
      <c r="C21" s="5"/>
      <c r="D21" s="23"/>
      <c r="E21" s="21"/>
      <c r="F21" s="7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24.75" customHeight="1">
      <c r="A22" s="7"/>
      <c r="B22" s="19" t="s">
        <v>17</v>
      </c>
      <c r="C22" s="5"/>
      <c r="D22" s="23"/>
      <c r="E22" s="21"/>
      <c r="F22" s="7"/>
      <c r="G22" s="8"/>
      <c r="H22" s="2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24.75" customHeight="1">
      <c r="A23" s="7"/>
      <c r="B23" s="29" t="s">
        <v>18</v>
      </c>
      <c r="C23" s="30"/>
      <c r="D23" s="23"/>
      <c r="E23" s="21"/>
      <c r="F23" s="7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24.75" customHeight="1">
      <c r="A24" s="7"/>
      <c r="B24" s="24" t="s">
        <v>19</v>
      </c>
      <c r="C24" s="25"/>
      <c r="D24" s="31"/>
      <c r="E24" s="27"/>
      <c r="F24" s="7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4.75" customHeight="1">
      <c r="A25" s="7"/>
      <c r="B25" s="32" t="s">
        <v>20</v>
      </c>
      <c r="C25" s="4"/>
      <c r="D25" s="4"/>
      <c r="E25" s="33"/>
      <c r="F25" s="7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21.0" customHeight="1">
      <c r="A26" s="7"/>
      <c r="B26" s="34" t="s">
        <v>21</v>
      </c>
      <c r="C26" s="35"/>
      <c r="D26" s="36">
        <f>IFERROR(MO!D9,"")</f>
        <v>0</v>
      </c>
      <c r="E26" s="16"/>
      <c r="F26" s="7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21.0" customHeight="1">
      <c r="A27" s="7"/>
      <c r="B27" s="37" t="s">
        <v>22</v>
      </c>
      <c r="C27" s="16"/>
      <c r="D27" s="38" t="s">
        <v>23</v>
      </c>
      <c r="E27" s="38" t="s">
        <v>24</v>
      </c>
      <c r="F27" s="7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21.0" customHeight="1">
      <c r="A28" s="1"/>
      <c r="B28" s="39" t="s">
        <v>25</v>
      </c>
      <c r="C28" s="40"/>
      <c r="D28" s="41" t="str">
        <f>IFERROR(MA!F18,"")</f>
        <v/>
      </c>
      <c r="E28" s="41">
        <f>IFERROR(D28*D7,"")</f>
        <v>0</v>
      </c>
      <c r="F28" s="1"/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1"/>
      <c r="B29" s="42" t="s">
        <v>26</v>
      </c>
      <c r="C29" s="13"/>
      <c r="D29" s="41" t="str">
        <f>IFERROR(MO!O15,"")</f>
        <v/>
      </c>
      <c r="E29" s="41">
        <f>IFERROR(D29*D7,"")</f>
        <v>0</v>
      </c>
      <c r="F29" s="1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1"/>
      <c r="B30" s="43" t="s">
        <v>27</v>
      </c>
      <c r="C30" s="35"/>
      <c r="D30" s="44">
        <f t="shared" ref="D30:E30" si="1">IFERROR(D28+D29,"")</f>
        <v>0</v>
      </c>
      <c r="E30" s="45">
        <f t="shared" si="1"/>
        <v>0</v>
      </c>
      <c r="F30" s="1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8"/>
      <c r="C31" s="18"/>
      <c r="D31" s="46"/>
      <c r="E31" s="46"/>
      <c r="F31" s="1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9"/>
      <c r="C32" s="5"/>
      <c r="D32" s="46"/>
      <c r="E32" s="46"/>
      <c r="F32" s="1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3"/>
      <c r="C33" s="5"/>
      <c r="D33" s="47"/>
      <c r="E33" s="48"/>
      <c r="F33" s="1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49"/>
      <c r="B34" s="50"/>
      <c r="C34" s="35"/>
      <c r="D34" s="51"/>
      <c r="E34" s="35"/>
      <c r="F34" s="52"/>
      <c r="G34" s="5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4"/>
      <c r="B35" s="3"/>
      <c r="C35" s="4"/>
      <c r="D35" s="4"/>
      <c r="E35" s="5"/>
      <c r="F35" s="54"/>
      <c r="G35" s="5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"/>
      <c r="C36" s="4"/>
      <c r="D36" s="4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9"/>
      <c r="C37" s="5"/>
      <c r="D37" s="10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9"/>
      <c r="C38" s="5"/>
      <c r="D38" s="55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9"/>
      <c r="C39" s="5"/>
      <c r="D39" s="56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9"/>
      <c r="C40" s="5"/>
      <c r="D40" s="10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3"/>
      <c r="C41" s="4"/>
      <c r="D41" s="4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9"/>
      <c r="C42" s="5"/>
      <c r="D42" s="10"/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9"/>
      <c r="C43" s="5"/>
      <c r="D43" s="10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9"/>
      <c r="C44" s="5"/>
      <c r="D44" s="56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9"/>
      <c r="C45" s="5"/>
      <c r="D45" s="56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9"/>
      <c r="C46" s="5"/>
      <c r="D46" s="56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9"/>
      <c r="C47" s="5"/>
      <c r="D47" s="55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3"/>
      <c r="C48" s="4"/>
      <c r="D48" s="4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9"/>
      <c r="C49" s="5"/>
      <c r="D49" s="56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9"/>
      <c r="C50" s="5"/>
      <c r="D50" s="56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9"/>
      <c r="C51" s="5"/>
      <c r="D51" s="56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9"/>
      <c r="C52" s="5"/>
      <c r="D52" s="56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8"/>
      <c r="C53" s="18"/>
      <c r="D53" s="56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9"/>
      <c r="C54" s="5"/>
      <c r="D54" s="55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3"/>
      <c r="C55" s="4"/>
      <c r="D55" s="4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9"/>
      <c r="C56" s="5"/>
      <c r="D56" s="57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8"/>
      <c r="C57" s="5"/>
      <c r="D57" s="59"/>
      <c r="E57" s="5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8"/>
      <c r="C58" s="18"/>
      <c r="D58" s="46"/>
      <c r="E58" s="4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9"/>
      <c r="C59" s="5"/>
      <c r="D59" s="46"/>
      <c r="E59" s="4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3"/>
      <c r="C60" s="5"/>
      <c r="D60" s="47"/>
      <c r="E60" s="4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9"/>
      <c r="C61" s="5"/>
      <c r="D61" s="10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3"/>
      <c r="C62" s="4"/>
      <c r="D62" s="4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9"/>
      <c r="C63" s="5"/>
      <c r="D63" s="10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9"/>
      <c r="C64" s="5"/>
      <c r="D64" s="10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9"/>
      <c r="C65" s="5"/>
      <c r="D65" s="56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9"/>
      <c r="C66" s="5"/>
      <c r="D66" s="56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9"/>
      <c r="C67" s="5"/>
      <c r="D67" s="56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9"/>
      <c r="C68" s="5"/>
      <c r="D68" s="55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3"/>
      <c r="C69" s="4"/>
      <c r="D69" s="4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9"/>
      <c r="C70" s="5"/>
      <c r="D70" s="56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9"/>
      <c r="C71" s="5"/>
      <c r="D71" s="56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9"/>
      <c r="C72" s="5"/>
      <c r="D72" s="56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9"/>
      <c r="C73" s="5"/>
      <c r="D73" s="56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8"/>
      <c r="C74" s="18"/>
      <c r="D74" s="56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9"/>
      <c r="C75" s="5"/>
      <c r="D75" s="55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3"/>
      <c r="C76" s="4"/>
      <c r="D76" s="4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9"/>
      <c r="C77" s="5"/>
      <c r="D77" s="57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8"/>
      <c r="C78" s="5"/>
      <c r="D78" s="59"/>
      <c r="E78" s="5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8"/>
      <c r="C79" s="18"/>
      <c r="D79" s="46"/>
      <c r="E79" s="4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9"/>
      <c r="C80" s="5"/>
      <c r="D80" s="46"/>
      <c r="E80" s="4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3"/>
      <c r="C81" s="5"/>
      <c r="D81" s="47"/>
      <c r="E81" s="48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3">
    <mergeCell ref="B7:C7"/>
    <mergeCell ref="B8:C8"/>
    <mergeCell ref="B9:C9"/>
    <mergeCell ref="B10:C10"/>
    <mergeCell ref="B2:E2"/>
    <mergeCell ref="B3:E3"/>
    <mergeCell ref="B4:C4"/>
    <mergeCell ref="D4:E4"/>
    <mergeCell ref="B5:E5"/>
    <mergeCell ref="B6:E6"/>
    <mergeCell ref="D7:E7"/>
    <mergeCell ref="B13:C13"/>
    <mergeCell ref="B14:C14"/>
    <mergeCell ref="B15:C15"/>
    <mergeCell ref="B16:C16"/>
    <mergeCell ref="B17:C17"/>
    <mergeCell ref="D8:E8"/>
    <mergeCell ref="D9:E9"/>
    <mergeCell ref="D10:E10"/>
    <mergeCell ref="B11:E11"/>
    <mergeCell ref="B12:C12"/>
    <mergeCell ref="D12:E12"/>
    <mergeCell ref="D13:E13"/>
    <mergeCell ref="D14:E14"/>
    <mergeCell ref="D15:E15"/>
    <mergeCell ref="D16:E16"/>
    <mergeCell ref="D17:E17"/>
    <mergeCell ref="B18:E18"/>
    <mergeCell ref="B19:C19"/>
    <mergeCell ref="D19:E19"/>
    <mergeCell ref="B20:C20"/>
    <mergeCell ref="D20:E20"/>
    <mergeCell ref="B21:C21"/>
    <mergeCell ref="D21:E21"/>
    <mergeCell ref="B22:C22"/>
    <mergeCell ref="D22:E22"/>
    <mergeCell ref="D23:E23"/>
    <mergeCell ref="B24:C24"/>
    <mergeCell ref="D24:E24"/>
    <mergeCell ref="B25:E25"/>
    <mergeCell ref="B26:C26"/>
    <mergeCell ref="D26:E26"/>
    <mergeCell ref="B27:C27"/>
    <mergeCell ref="B29:C29"/>
    <mergeCell ref="B63:C63"/>
    <mergeCell ref="B64:C64"/>
    <mergeCell ref="B65:C65"/>
    <mergeCell ref="B66:C66"/>
    <mergeCell ref="B67:C67"/>
    <mergeCell ref="B68:C68"/>
    <mergeCell ref="B57:C57"/>
    <mergeCell ref="B59:C59"/>
    <mergeCell ref="B60:C60"/>
    <mergeCell ref="B61:C61"/>
    <mergeCell ref="D61:E61"/>
    <mergeCell ref="B62:E62"/>
    <mergeCell ref="D63:E63"/>
    <mergeCell ref="B70:C70"/>
    <mergeCell ref="B71:C71"/>
    <mergeCell ref="B72:C72"/>
    <mergeCell ref="B73:C73"/>
    <mergeCell ref="B75:C75"/>
    <mergeCell ref="D64:E64"/>
    <mergeCell ref="D65:E65"/>
    <mergeCell ref="D66:E66"/>
    <mergeCell ref="D67:E67"/>
    <mergeCell ref="D68:E68"/>
    <mergeCell ref="B69:E69"/>
    <mergeCell ref="D70:E70"/>
    <mergeCell ref="B77:C77"/>
    <mergeCell ref="B78:C78"/>
    <mergeCell ref="B80:C80"/>
    <mergeCell ref="B81:C81"/>
    <mergeCell ref="D71:E71"/>
    <mergeCell ref="D72:E72"/>
    <mergeCell ref="D73:E73"/>
    <mergeCell ref="D74:E74"/>
    <mergeCell ref="D75:E75"/>
    <mergeCell ref="B76:E76"/>
    <mergeCell ref="D77:E77"/>
    <mergeCell ref="B30:C30"/>
    <mergeCell ref="B32:C32"/>
    <mergeCell ref="B33:C33"/>
    <mergeCell ref="B34:C34"/>
    <mergeCell ref="D34:E34"/>
    <mergeCell ref="B35:E35"/>
    <mergeCell ref="B36:E36"/>
    <mergeCell ref="B37:C37"/>
    <mergeCell ref="D37:E37"/>
    <mergeCell ref="B38:C38"/>
    <mergeCell ref="D38:E38"/>
    <mergeCell ref="B39:C39"/>
    <mergeCell ref="D39:E39"/>
    <mergeCell ref="B40:C40"/>
    <mergeCell ref="B44:C44"/>
    <mergeCell ref="B45:C45"/>
    <mergeCell ref="B46:C46"/>
    <mergeCell ref="B47:C47"/>
    <mergeCell ref="D40:E40"/>
    <mergeCell ref="B41:E41"/>
    <mergeCell ref="B42:C42"/>
    <mergeCell ref="D42:E42"/>
    <mergeCell ref="B43:C43"/>
    <mergeCell ref="D43:E43"/>
    <mergeCell ref="D44:E44"/>
    <mergeCell ref="B50:C50"/>
    <mergeCell ref="B51:C51"/>
    <mergeCell ref="B52:C52"/>
    <mergeCell ref="B54:C54"/>
    <mergeCell ref="D45:E45"/>
    <mergeCell ref="D46:E46"/>
    <mergeCell ref="D47:E47"/>
    <mergeCell ref="B48:E48"/>
    <mergeCell ref="B49:C49"/>
    <mergeCell ref="D49:E49"/>
    <mergeCell ref="D50:E50"/>
    <mergeCell ref="D51:E51"/>
    <mergeCell ref="D52:E52"/>
    <mergeCell ref="D53:E53"/>
    <mergeCell ref="D54:E54"/>
    <mergeCell ref="B55:E55"/>
    <mergeCell ref="B56:C56"/>
    <mergeCell ref="D56:E5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37.86"/>
    <col customWidth="1" min="3" max="3" width="13.29"/>
    <col customWidth="1" min="4" max="4" width="14.29"/>
    <col customWidth="1" min="5" max="5" width="25.14"/>
    <col customWidth="1" min="6" max="6" width="14.71"/>
    <col customWidth="1" min="7" max="7" width="11.71"/>
    <col customWidth="1" min="8" max="8" width="11.86"/>
    <col customWidth="1" min="9" max="9" width="12.0"/>
    <col customWidth="1" min="10" max="10" width="20.71"/>
    <col customWidth="1" min="11" max="11" width="19.14"/>
    <col customWidth="1" min="12" max="12" width="23.0"/>
    <col customWidth="1" min="13" max="13" width="8.71"/>
    <col customWidth="1" min="14" max="14" width="1.71"/>
    <col customWidth="1" min="15" max="26" width="8.71"/>
  </cols>
  <sheetData>
    <row r="1">
      <c r="M1" s="60"/>
      <c r="N1" s="61"/>
      <c r="O1" s="62"/>
    </row>
    <row r="2">
      <c r="B2" s="63"/>
      <c r="C2" s="4"/>
      <c r="D2" s="5"/>
      <c r="E2" s="64"/>
      <c r="F2" s="64"/>
      <c r="H2" s="65"/>
      <c r="I2" s="4"/>
      <c r="J2" s="4"/>
      <c r="K2" s="4"/>
      <c r="L2" s="5"/>
      <c r="M2" s="60"/>
      <c r="N2" s="66"/>
      <c r="O2" s="62"/>
    </row>
    <row r="3">
      <c r="B3" s="67"/>
      <c r="C3" s="68"/>
      <c r="D3" s="5"/>
      <c r="E3" s="69"/>
      <c r="F3" s="69"/>
      <c r="H3" s="65"/>
      <c r="I3" s="5"/>
      <c r="J3" s="64"/>
      <c r="K3" s="64"/>
      <c r="L3" s="64"/>
      <c r="M3" s="60"/>
      <c r="N3" s="66"/>
      <c r="O3" s="62"/>
    </row>
    <row r="4">
      <c r="B4" s="67"/>
      <c r="C4" s="68"/>
      <c r="D4" s="5"/>
      <c r="E4" s="70"/>
      <c r="F4" s="70"/>
      <c r="H4" s="65"/>
      <c r="I4" s="5"/>
      <c r="J4" s="70"/>
      <c r="K4" s="70"/>
      <c r="L4" s="70"/>
      <c r="M4" s="60"/>
      <c r="N4" s="66"/>
      <c r="O4" s="62"/>
    </row>
    <row r="5">
      <c r="B5" s="67"/>
      <c r="C5" s="71"/>
      <c r="D5" s="5"/>
      <c r="E5" s="70"/>
      <c r="F5" s="70"/>
      <c r="H5" s="65"/>
      <c r="I5" s="5"/>
      <c r="J5" s="70"/>
      <c r="K5" s="70"/>
      <c r="L5" s="70"/>
      <c r="M5" s="60"/>
      <c r="N5" s="66"/>
      <c r="O5" s="62"/>
    </row>
    <row r="6" ht="24.75" customHeight="1">
      <c r="B6" s="72" t="s">
        <v>28</v>
      </c>
      <c r="C6" s="15"/>
      <c r="D6" s="35"/>
      <c r="E6" s="73" t="s">
        <v>29</v>
      </c>
      <c r="F6" s="74" t="s">
        <v>30</v>
      </c>
      <c r="H6" s="72" t="s">
        <v>31</v>
      </c>
      <c r="I6" s="15"/>
      <c r="J6" s="15"/>
      <c r="K6" s="15"/>
      <c r="L6" s="16"/>
      <c r="M6" s="60"/>
      <c r="N6" s="66"/>
      <c r="O6" s="62"/>
    </row>
    <row r="7" ht="19.5" customHeight="1">
      <c r="B7" s="75" t="s">
        <v>32</v>
      </c>
      <c r="C7" s="76" t="str">
        <f>RESUMO!D7</f>
        <v/>
      </c>
      <c r="D7" s="5"/>
      <c r="E7" s="77" t="str">
        <f>RESUMO!D9</f>
        <v/>
      </c>
      <c r="F7" s="78">
        <f>E7*C7</f>
        <v>0</v>
      </c>
      <c r="H7" s="79" t="s">
        <v>33</v>
      </c>
      <c r="I7" s="80"/>
      <c r="J7" s="81" t="s">
        <v>34</v>
      </c>
      <c r="K7" s="81" t="s">
        <v>35</v>
      </c>
      <c r="L7" s="82" t="s">
        <v>36</v>
      </c>
      <c r="M7" s="60"/>
      <c r="N7" s="66"/>
      <c r="O7" s="62"/>
    </row>
    <row r="8" ht="19.5" customHeight="1">
      <c r="B8" s="83" t="s">
        <v>37</v>
      </c>
      <c r="C8" s="76" t="str">
        <f>RESUMO!D10</f>
        <v/>
      </c>
      <c r="D8" s="5"/>
      <c r="E8" s="84"/>
      <c r="F8" s="85"/>
      <c r="H8" s="79" t="s">
        <v>38</v>
      </c>
      <c r="I8" s="80"/>
      <c r="J8" s="86">
        <v>1.0</v>
      </c>
      <c r="K8" s="86">
        <f t="shared" ref="K8:K12" si="1">J8*50</f>
        <v>50</v>
      </c>
      <c r="L8" s="87">
        <v>5.7</v>
      </c>
      <c r="M8" s="60"/>
      <c r="N8" s="66"/>
      <c r="O8" s="62"/>
    </row>
    <row r="9" ht="19.5" customHeight="1">
      <c r="B9" s="83" t="s">
        <v>39</v>
      </c>
      <c r="C9" s="88" t="str">
        <f>RESUMO!D24</f>
        <v/>
      </c>
      <c r="D9" s="5"/>
      <c r="E9" s="84"/>
      <c r="F9" s="85"/>
      <c r="H9" s="89" t="s">
        <v>40</v>
      </c>
      <c r="I9" s="5"/>
      <c r="J9" s="84">
        <v>0.5</v>
      </c>
      <c r="K9" s="84">
        <f t="shared" si="1"/>
        <v>25</v>
      </c>
      <c r="L9" s="90">
        <f>L8</f>
        <v>5.7</v>
      </c>
      <c r="M9" s="60"/>
      <c r="N9" s="66"/>
      <c r="O9" s="62"/>
    </row>
    <row r="10" ht="19.5" customHeight="1">
      <c r="B10" s="83" t="s">
        <v>41</v>
      </c>
      <c r="C10" s="88" t="str">
        <f>RESUMO!D8</f>
        <v/>
      </c>
      <c r="D10" s="5"/>
      <c r="E10" s="91">
        <f>E7*C10</f>
        <v>0</v>
      </c>
      <c r="F10" s="78">
        <f>E10*C7</f>
        <v>0</v>
      </c>
      <c r="H10" s="89" t="s">
        <v>42</v>
      </c>
      <c r="I10" s="5"/>
      <c r="J10" s="84">
        <v>1.5</v>
      </c>
      <c r="K10" s="84">
        <f t="shared" si="1"/>
        <v>75</v>
      </c>
      <c r="L10" s="90">
        <f>L8</f>
        <v>5.7</v>
      </c>
      <c r="M10" s="60"/>
      <c r="N10" s="66"/>
      <c r="O10" s="62"/>
    </row>
    <row r="11" ht="19.5" customHeight="1">
      <c r="B11" s="83" t="s">
        <v>43</v>
      </c>
      <c r="C11" s="76">
        <f>C7*((C8*2)/100)*(1+C9)</f>
        <v>0</v>
      </c>
      <c r="D11" s="5"/>
      <c r="E11" s="84"/>
      <c r="F11" s="85"/>
      <c r="H11" s="92" t="s">
        <v>44</v>
      </c>
      <c r="I11" s="80"/>
      <c r="J11" s="93">
        <v>1.0</v>
      </c>
      <c r="K11" s="93">
        <f t="shared" si="1"/>
        <v>50</v>
      </c>
      <c r="L11" s="94">
        <f>L10/J10</f>
        <v>3.8</v>
      </c>
      <c r="M11" s="60"/>
      <c r="N11" s="66"/>
      <c r="O11" s="62"/>
    </row>
    <row r="12" ht="19.5" customHeight="1">
      <c r="B12" s="83" t="s">
        <v>45</v>
      </c>
      <c r="C12" s="76">
        <f>C11</f>
        <v>0</v>
      </c>
      <c r="D12" s="5"/>
      <c r="E12" s="91" t="str">
        <f>RESUMO!D20</f>
        <v/>
      </c>
      <c r="F12" s="78">
        <f t="shared" ref="F12:F16" si="2">E12*C12</f>
        <v>0</v>
      </c>
      <c r="H12" s="95" t="s">
        <v>23</v>
      </c>
      <c r="I12" s="25"/>
      <c r="J12" s="96">
        <f>J11/L11</f>
        <v>0.2631578947</v>
      </c>
      <c r="K12" s="97">
        <f t="shared" si="1"/>
        <v>13.15789474</v>
      </c>
      <c r="L12" s="98">
        <v>1.0</v>
      </c>
      <c r="M12" s="60"/>
      <c r="N12" s="66"/>
      <c r="O12" s="62"/>
    </row>
    <row r="13" ht="19.5" customHeight="1">
      <c r="B13" s="83" t="s">
        <v>46</v>
      </c>
      <c r="C13" s="76">
        <f>ROUNDUP((375*C11)/50,0)</f>
        <v>0</v>
      </c>
      <c r="D13" s="5"/>
      <c r="E13" s="91" t="str">
        <f>RESUMO!D19</f>
        <v/>
      </c>
      <c r="F13" s="78">
        <f t="shared" si="2"/>
        <v>0</v>
      </c>
      <c r="M13" s="60"/>
      <c r="N13" s="66"/>
      <c r="O13" s="62"/>
    </row>
    <row r="14" ht="19.5" customHeight="1">
      <c r="B14" s="83" t="s">
        <v>47</v>
      </c>
      <c r="C14" s="76">
        <f>ROUNDUP(0.15*C13,0)</f>
        <v>0</v>
      </c>
      <c r="D14" s="5"/>
      <c r="E14" s="91" t="str">
        <f>RESUMO!D21</f>
        <v/>
      </c>
      <c r="F14" s="78">
        <f t="shared" si="2"/>
        <v>0</v>
      </c>
      <c r="M14" s="60"/>
      <c r="N14" s="66"/>
      <c r="O14" s="62"/>
    </row>
    <row r="15" ht="19.5" customHeight="1">
      <c r="B15" s="83" t="s">
        <v>48</v>
      </c>
      <c r="C15" s="76">
        <f>ROUNDUP(0.1*C13,0)</f>
        <v>0</v>
      </c>
      <c r="D15" s="5"/>
      <c r="E15" s="91" t="str">
        <f>RESUMO!D22</f>
        <v/>
      </c>
      <c r="F15" s="78">
        <f t="shared" si="2"/>
        <v>0</v>
      </c>
      <c r="M15" s="60"/>
      <c r="N15" s="66"/>
      <c r="O15" s="62"/>
    </row>
    <row r="16" ht="19.5" customHeight="1">
      <c r="B16" s="99" t="s">
        <v>49</v>
      </c>
      <c r="C16" s="100">
        <f>ROUNDUP(25*C13,0)</f>
        <v>0</v>
      </c>
      <c r="D16" s="25"/>
      <c r="E16" s="101" t="str">
        <f>RESUMO!D23</f>
        <v/>
      </c>
      <c r="F16" s="78">
        <f t="shared" si="2"/>
        <v>0</v>
      </c>
      <c r="M16" s="60"/>
      <c r="N16" s="66"/>
      <c r="O16" s="62"/>
    </row>
    <row r="17">
      <c r="E17" s="93" t="s">
        <v>50</v>
      </c>
      <c r="F17" s="102">
        <f>IFERROR(SUM(F7:F16),"")</f>
        <v>0</v>
      </c>
      <c r="M17" s="60"/>
      <c r="N17" s="66"/>
      <c r="O17" s="62"/>
    </row>
    <row r="18">
      <c r="E18" s="103" t="s">
        <v>51</v>
      </c>
      <c r="F18" s="104" t="str">
        <f>IFERROR(F17/C7,"")</f>
        <v/>
      </c>
      <c r="M18" s="60"/>
      <c r="N18" s="66"/>
      <c r="O18" s="62"/>
    </row>
    <row r="19">
      <c r="M19" s="60"/>
      <c r="N19" s="66"/>
      <c r="O19" s="62"/>
    </row>
    <row r="20">
      <c r="M20" s="60"/>
      <c r="N20" s="66"/>
      <c r="O20" s="62"/>
    </row>
    <row r="21" ht="15.75" customHeight="1">
      <c r="M21" s="60"/>
      <c r="N21" s="66"/>
      <c r="O21" s="62"/>
    </row>
    <row r="22" ht="15.75" customHeight="1">
      <c r="M22" s="60"/>
      <c r="N22" s="66"/>
      <c r="O22" s="62"/>
    </row>
    <row r="23" ht="15.75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6"/>
      <c r="O23" s="62"/>
    </row>
    <row r="24" ht="9.75" customHeight="1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7"/>
      <c r="O24" s="6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>
      <c r="B32" s="63"/>
      <c r="C32" s="4"/>
      <c r="D32" s="5"/>
      <c r="E32" s="64"/>
      <c r="F32" s="64"/>
      <c r="G32" s="62"/>
      <c r="H32" s="65"/>
      <c r="I32" s="4"/>
      <c r="J32" s="4"/>
      <c r="K32" s="4"/>
      <c r="L32" s="5"/>
      <c r="M32" s="62"/>
      <c r="N32" s="62"/>
    </row>
    <row r="33" ht="15.75" customHeight="1">
      <c r="B33" s="67"/>
      <c r="C33" s="68"/>
      <c r="D33" s="5"/>
      <c r="E33" s="69"/>
      <c r="F33" s="69"/>
      <c r="G33" s="62"/>
      <c r="H33" s="65"/>
      <c r="I33" s="5"/>
      <c r="J33" s="64"/>
      <c r="K33" s="64"/>
      <c r="L33" s="64"/>
      <c r="M33" s="62"/>
      <c r="N33" s="62"/>
    </row>
    <row r="34" ht="15.75" customHeight="1">
      <c r="B34" s="67"/>
      <c r="C34" s="68"/>
      <c r="D34" s="5"/>
      <c r="E34" s="70"/>
      <c r="F34" s="70"/>
      <c r="G34" s="62"/>
      <c r="H34" s="65"/>
      <c r="I34" s="5"/>
      <c r="J34" s="70"/>
      <c r="K34" s="70"/>
      <c r="L34" s="70"/>
      <c r="M34" s="62"/>
      <c r="N34" s="62"/>
    </row>
    <row r="35" ht="15.75" customHeight="1">
      <c r="B35" s="67"/>
      <c r="C35" s="71"/>
      <c r="D35" s="5"/>
      <c r="E35" s="70"/>
      <c r="F35" s="70"/>
      <c r="G35" s="62"/>
      <c r="H35" s="65"/>
      <c r="I35" s="5"/>
      <c r="J35" s="70"/>
      <c r="K35" s="70"/>
      <c r="L35" s="70"/>
      <c r="M35" s="62"/>
      <c r="N35" s="62"/>
    </row>
    <row r="36" ht="15.75" customHeight="1">
      <c r="B36" s="67"/>
      <c r="C36" s="71"/>
      <c r="D36" s="5"/>
      <c r="E36" s="69"/>
      <c r="F36" s="69"/>
      <c r="G36" s="62"/>
      <c r="H36" s="65"/>
      <c r="I36" s="5"/>
      <c r="J36" s="70"/>
      <c r="K36" s="70"/>
      <c r="L36" s="70"/>
      <c r="M36" s="62"/>
      <c r="N36" s="62"/>
    </row>
    <row r="37" ht="15.75" customHeight="1">
      <c r="B37" s="67"/>
      <c r="C37" s="68"/>
      <c r="D37" s="5"/>
      <c r="E37" s="70"/>
      <c r="F37" s="70"/>
      <c r="G37" s="62"/>
      <c r="H37" s="65"/>
      <c r="I37" s="5"/>
      <c r="J37" s="64"/>
      <c r="K37" s="64"/>
      <c r="L37" s="108"/>
      <c r="M37" s="62"/>
      <c r="N37" s="62"/>
    </row>
    <row r="38" ht="15.75" customHeight="1">
      <c r="B38" s="67"/>
      <c r="C38" s="68"/>
      <c r="D38" s="5"/>
      <c r="E38" s="69"/>
      <c r="F38" s="69"/>
      <c r="G38" s="62"/>
      <c r="H38" s="65"/>
      <c r="I38" s="5"/>
      <c r="J38" s="109"/>
      <c r="K38" s="108"/>
      <c r="L38" s="110"/>
      <c r="M38" s="62"/>
      <c r="N38" s="62"/>
    </row>
    <row r="39" ht="15.75" customHeight="1">
      <c r="B39" s="67"/>
      <c r="C39" s="68"/>
      <c r="D39" s="5"/>
      <c r="E39" s="69"/>
      <c r="F39" s="69"/>
      <c r="G39" s="62"/>
      <c r="H39" s="62"/>
      <c r="I39" s="62"/>
      <c r="J39" s="62"/>
      <c r="K39" s="62"/>
      <c r="L39" s="62"/>
      <c r="M39" s="62"/>
      <c r="N39" s="62"/>
    </row>
    <row r="40" ht="15.75" customHeight="1">
      <c r="B40" s="67"/>
      <c r="C40" s="68"/>
      <c r="D40" s="5"/>
      <c r="E40" s="69"/>
      <c r="F40" s="69"/>
      <c r="G40" s="62"/>
      <c r="H40" s="62"/>
      <c r="I40" s="62"/>
      <c r="J40" s="62"/>
      <c r="K40" s="62"/>
      <c r="L40" s="62"/>
      <c r="M40" s="62"/>
      <c r="N40" s="62"/>
    </row>
    <row r="41" ht="15.75" customHeight="1">
      <c r="B41" s="67"/>
      <c r="C41" s="68"/>
      <c r="D41" s="5"/>
      <c r="E41" s="69"/>
      <c r="F41" s="69"/>
      <c r="G41" s="62"/>
      <c r="H41" s="62"/>
      <c r="I41" s="62"/>
      <c r="J41" s="62"/>
      <c r="K41" s="62"/>
      <c r="L41" s="62"/>
      <c r="M41" s="62"/>
      <c r="N41" s="62"/>
    </row>
    <row r="42" ht="15.75" customHeight="1">
      <c r="B42" s="67"/>
      <c r="C42" s="68"/>
      <c r="D42" s="5"/>
      <c r="E42" s="111"/>
      <c r="F42" s="69"/>
      <c r="G42" s="62"/>
      <c r="H42" s="62"/>
      <c r="I42" s="62"/>
      <c r="J42" s="62"/>
      <c r="K42" s="62"/>
      <c r="L42" s="62"/>
      <c r="M42" s="62"/>
      <c r="N42" s="62"/>
    </row>
    <row r="43" ht="15.75" customHeight="1">
      <c r="B43" s="62"/>
      <c r="C43" s="62"/>
      <c r="D43" s="62"/>
      <c r="E43" s="64"/>
      <c r="F43" s="112"/>
      <c r="G43" s="62"/>
      <c r="H43" s="62"/>
      <c r="I43" s="62"/>
      <c r="J43" s="62"/>
      <c r="K43" s="62"/>
      <c r="L43" s="62"/>
      <c r="M43" s="62"/>
      <c r="N43" s="62"/>
    </row>
    <row r="44" ht="15.75" customHeight="1">
      <c r="B44" s="62"/>
      <c r="C44" s="62"/>
      <c r="D44" s="62"/>
      <c r="E44" s="64"/>
      <c r="F44" s="112"/>
      <c r="G44" s="62"/>
      <c r="H44" s="62"/>
      <c r="I44" s="62"/>
      <c r="J44" s="62"/>
      <c r="K44" s="62"/>
      <c r="L44" s="62"/>
      <c r="M44" s="62"/>
      <c r="N44" s="6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B2:D2"/>
    <mergeCell ref="H2:L2"/>
    <mergeCell ref="C3:D3"/>
    <mergeCell ref="H3:I3"/>
    <mergeCell ref="C4:D4"/>
    <mergeCell ref="H4:I4"/>
    <mergeCell ref="H6:L6"/>
    <mergeCell ref="C5:D5"/>
    <mergeCell ref="B6:D6"/>
    <mergeCell ref="C7:D7"/>
    <mergeCell ref="C8:D8"/>
    <mergeCell ref="C9:D9"/>
    <mergeCell ref="C10:D10"/>
    <mergeCell ref="C11:D11"/>
    <mergeCell ref="H32:L32"/>
    <mergeCell ref="H33:I33"/>
    <mergeCell ref="H34:I34"/>
    <mergeCell ref="H35:I35"/>
    <mergeCell ref="H36:I36"/>
    <mergeCell ref="H37:I37"/>
    <mergeCell ref="H38:I38"/>
    <mergeCell ref="H5:I5"/>
    <mergeCell ref="H7:I7"/>
    <mergeCell ref="H8:I8"/>
    <mergeCell ref="H9:I9"/>
    <mergeCell ref="H10:I10"/>
    <mergeCell ref="H11:I11"/>
    <mergeCell ref="H12:I12"/>
    <mergeCell ref="C12:D12"/>
    <mergeCell ref="C13:D13"/>
    <mergeCell ref="C14:D14"/>
    <mergeCell ref="C15:D15"/>
    <mergeCell ref="C16:D16"/>
    <mergeCell ref="B32:D32"/>
    <mergeCell ref="C33:D33"/>
    <mergeCell ref="C41:D41"/>
    <mergeCell ref="C42:D42"/>
    <mergeCell ref="C34:D34"/>
    <mergeCell ref="C35:D35"/>
    <mergeCell ref="C36:D36"/>
    <mergeCell ref="C37:D37"/>
    <mergeCell ref="C38:D38"/>
    <mergeCell ref="C39:D39"/>
    <mergeCell ref="C40:D40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43"/>
    <col customWidth="1" min="2" max="2" width="4.43"/>
    <col customWidth="1" min="3" max="3" width="34.14"/>
    <col customWidth="1" min="4" max="4" width="16.86"/>
    <col customWidth="1" min="5" max="5" width="12.71"/>
    <col customWidth="1" min="6" max="6" width="11.86"/>
    <col customWidth="1" min="7" max="7" width="9.29"/>
    <col customWidth="1" min="8" max="8" width="8.71"/>
    <col customWidth="1" min="9" max="9" width="19.57"/>
    <col customWidth="1" min="10" max="16" width="17.29"/>
    <col customWidth="1" min="17" max="17" width="1.71"/>
    <col customWidth="1" min="18" max="26" width="17.29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54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65"/>
      <c r="C2" s="4"/>
      <c r="D2" s="4"/>
      <c r="E2" s="4"/>
      <c r="F2" s="5"/>
      <c r="G2" s="54"/>
      <c r="H2" s="65"/>
      <c r="I2" s="4"/>
      <c r="J2" s="4"/>
      <c r="K2" s="4"/>
      <c r="L2" s="4"/>
      <c r="M2" s="4"/>
      <c r="N2" s="4"/>
      <c r="O2" s="5"/>
      <c r="P2" s="1"/>
      <c r="Q2" s="6"/>
      <c r="R2" s="54"/>
      <c r="S2" s="1"/>
      <c r="T2" s="1"/>
      <c r="U2" s="1"/>
      <c r="V2" s="1"/>
      <c r="W2" s="1"/>
      <c r="X2" s="1"/>
      <c r="Y2" s="1"/>
      <c r="Z2" s="1"/>
    </row>
    <row r="3" ht="21.75" customHeight="1">
      <c r="A3" s="1"/>
      <c r="B3" s="113"/>
      <c r="C3" s="5"/>
      <c r="D3" s="10"/>
      <c r="E3" s="4"/>
      <c r="F3" s="5"/>
      <c r="G3" s="54"/>
      <c r="H3" s="114"/>
      <c r="I3" s="115"/>
      <c r="J3" s="116"/>
      <c r="K3" s="116"/>
      <c r="L3" s="116"/>
      <c r="M3" s="116"/>
      <c r="N3" s="116"/>
      <c r="O3" s="116"/>
      <c r="P3" s="1"/>
      <c r="Q3" s="6"/>
      <c r="R3" s="54"/>
      <c r="S3" s="1"/>
      <c r="T3" s="1"/>
      <c r="U3" s="1"/>
      <c r="V3" s="1"/>
      <c r="W3" s="1"/>
      <c r="X3" s="1"/>
      <c r="Y3" s="1"/>
      <c r="Z3" s="1"/>
    </row>
    <row r="4" ht="21.75" customHeight="1">
      <c r="A4" s="1"/>
      <c r="B4" s="113"/>
      <c r="C4" s="5"/>
      <c r="D4" s="10"/>
      <c r="E4" s="4"/>
      <c r="F4" s="5"/>
      <c r="G4" s="54"/>
      <c r="H4" s="117"/>
      <c r="I4" s="118"/>
      <c r="J4" s="119"/>
      <c r="K4" s="119"/>
      <c r="L4" s="119"/>
      <c r="M4" s="119"/>
      <c r="N4" s="119"/>
      <c r="O4" s="119"/>
      <c r="P4" s="1"/>
      <c r="Q4" s="6"/>
      <c r="R4" s="54"/>
      <c r="S4" s="1"/>
      <c r="T4" s="1"/>
      <c r="U4" s="1"/>
      <c r="V4" s="1"/>
      <c r="W4" s="1"/>
      <c r="X4" s="1"/>
      <c r="Y4" s="1"/>
      <c r="Z4" s="1"/>
    </row>
    <row r="5" ht="24.75" customHeight="1">
      <c r="A5" s="1"/>
      <c r="B5" s="72" t="s">
        <v>52</v>
      </c>
      <c r="C5" s="15"/>
      <c r="D5" s="15"/>
      <c r="E5" s="15"/>
      <c r="F5" s="16"/>
      <c r="G5" s="1"/>
      <c r="H5" s="72" t="s">
        <v>53</v>
      </c>
      <c r="I5" s="15"/>
      <c r="J5" s="15"/>
      <c r="K5" s="15"/>
      <c r="L5" s="15"/>
      <c r="M5" s="15"/>
      <c r="N5" s="15"/>
      <c r="O5" s="16"/>
      <c r="P5" s="1"/>
      <c r="Q5" s="6"/>
      <c r="R5" s="54"/>
      <c r="S5" s="1"/>
      <c r="T5" s="1"/>
      <c r="U5" s="1"/>
      <c r="V5" s="1"/>
      <c r="W5" s="1"/>
      <c r="X5" s="1"/>
      <c r="Y5" s="1"/>
      <c r="Z5" s="1"/>
    </row>
    <row r="6" ht="24.75" customHeight="1">
      <c r="A6" s="1"/>
      <c r="B6" s="120" t="s">
        <v>54</v>
      </c>
      <c r="C6" s="5"/>
      <c r="D6" s="121" t="str">
        <f>RESUMO!D7</f>
        <v/>
      </c>
      <c r="E6" s="12"/>
      <c r="F6" s="13"/>
      <c r="G6" s="1"/>
      <c r="H6" s="122" t="s">
        <v>55</v>
      </c>
      <c r="I6" s="123"/>
      <c r="J6" s="124" t="s">
        <v>56</v>
      </c>
      <c r="K6" s="124" t="s">
        <v>57</v>
      </c>
      <c r="L6" s="124" t="s">
        <v>58</v>
      </c>
      <c r="M6" s="124" t="s">
        <v>59</v>
      </c>
      <c r="N6" s="124" t="s">
        <v>60</v>
      </c>
      <c r="O6" s="124" t="s">
        <v>61</v>
      </c>
      <c r="P6" s="1"/>
      <c r="Q6" s="6"/>
      <c r="R6" s="54"/>
      <c r="S6" s="1"/>
      <c r="T6" s="1"/>
      <c r="U6" s="1"/>
      <c r="V6" s="1"/>
      <c r="W6" s="1"/>
      <c r="X6" s="1"/>
      <c r="Y6" s="1"/>
      <c r="Z6" s="1"/>
    </row>
    <row r="7" ht="24.75" customHeight="1">
      <c r="A7" s="1"/>
      <c r="B7" s="120" t="s">
        <v>62</v>
      </c>
      <c r="C7" s="5"/>
      <c r="D7" s="125" t="str">
        <f>RESUMO!D13</f>
        <v/>
      </c>
      <c r="E7" s="4"/>
      <c r="F7" s="33"/>
      <c r="G7" s="1"/>
      <c r="H7" s="126"/>
      <c r="I7" s="27"/>
      <c r="J7" s="127"/>
      <c r="K7" s="127"/>
      <c r="L7" s="127"/>
      <c r="M7" s="127"/>
      <c r="N7" s="127"/>
      <c r="O7" s="127"/>
      <c r="P7" s="1"/>
      <c r="Q7" s="6"/>
      <c r="R7" s="54"/>
      <c r="S7" s="1"/>
      <c r="T7" s="1"/>
      <c r="U7" s="1"/>
      <c r="V7" s="1"/>
      <c r="W7" s="1"/>
      <c r="X7" s="1"/>
      <c r="Y7" s="1"/>
      <c r="Z7" s="1"/>
    </row>
    <row r="8" ht="24.75" customHeight="1">
      <c r="A8" s="1"/>
      <c r="B8" s="120" t="s">
        <v>7</v>
      </c>
      <c r="C8" s="5"/>
      <c r="D8" s="125" t="str">
        <f>RESUMO!D12</f>
        <v/>
      </c>
      <c r="E8" s="4"/>
      <c r="F8" s="33"/>
      <c r="G8" s="1"/>
      <c r="H8" s="128">
        <v>1.0</v>
      </c>
      <c r="I8" s="129" t="s">
        <v>63</v>
      </c>
      <c r="J8" s="130">
        <v>0.41</v>
      </c>
      <c r="K8" s="130">
        <f t="shared" ref="K8:K11" si="1">J8*$D$6</f>
        <v>0</v>
      </c>
      <c r="L8" s="130" t="str">
        <f t="shared" ref="L8:L11" si="2">IFERROR(K8/$D$7,"")</f>
        <v/>
      </c>
      <c r="M8" s="131" t="str">
        <f t="shared" ref="M8:M11" si="3">IFERROR(L8/$F$12,"")</f>
        <v/>
      </c>
      <c r="N8" s="132">
        <f>RESUMO!D14/8</f>
        <v>0</v>
      </c>
      <c r="O8" s="133">
        <f t="shared" ref="O8:O11" si="4">K8*N8</f>
        <v>0</v>
      </c>
      <c r="P8" s="1"/>
      <c r="Q8" s="6"/>
      <c r="R8" s="54"/>
      <c r="S8" s="1"/>
      <c r="T8" s="1"/>
      <c r="U8" s="1"/>
      <c r="V8" s="1"/>
      <c r="W8" s="1"/>
      <c r="X8" s="1"/>
      <c r="Y8" s="1"/>
      <c r="Z8" s="1"/>
    </row>
    <row r="9" ht="24.75" customHeight="1">
      <c r="A9" s="1"/>
      <c r="B9" s="120" t="s">
        <v>21</v>
      </c>
      <c r="C9" s="5"/>
      <c r="D9" s="134">
        <f>IFERROR(ROUNDUP(F12,0),"")</f>
        <v>0</v>
      </c>
      <c r="E9" s="135"/>
      <c r="F9" s="136"/>
      <c r="G9" s="1"/>
      <c r="H9" s="137">
        <v>2.0</v>
      </c>
      <c r="I9" s="138" t="s">
        <v>64</v>
      </c>
      <c r="J9" s="139">
        <v>0.12</v>
      </c>
      <c r="K9" s="130">
        <f t="shared" si="1"/>
        <v>0</v>
      </c>
      <c r="L9" s="130" t="str">
        <f t="shared" si="2"/>
        <v/>
      </c>
      <c r="M9" s="131" t="str">
        <f t="shared" si="3"/>
        <v/>
      </c>
      <c r="N9" s="132">
        <f>RESUMO!D15/8</f>
        <v>0</v>
      </c>
      <c r="O9" s="133">
        <f t="shared" si="4"/>
        <v>0</v>
      </c>
      <c r="P9" s="1"/>
      <c r="Q9" s="6"/>
      <c r="R9" s="54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B10" s="122" t="s">
        <v>55</v>
      </c>
      <c r="C10" s="123"/>
      <c r="D10" s="124" t="s">
        <v>65</v>
      </c>
      <c r="E10" s="124" t="s">
        <v>66</v>
      </c>
      <c r="F10" s="124" t="s">
        <v>67</v>
      </c>
      <c r="G10" s="1"/>
      <c r="H10" s="140">
        <v>3.0</v>
      </c>
      <c r="I10" s="141" t="s">
        <v>68</v>
      </c>
      <c r="J10" s="142">
        <v>0.17</v>
      </c>
      <c r="K10" s="130">
        <f t="shared" si="1"/>
        <v>0</v>
      </c>
      <c r="L10" s="130" t="str">
        <f t="shared" si="2"/>
        <v/>
      </c>
      <c r="M10" s="131" t="str">
        <f t="shared" si="3"/>
        <v/>
      </c>
      <c r="N10" s="132">
        <f>RESUMO!D15/8</f>
        <v>0</v>
      </c>
      <c r="O10" s="133">
        <f t="shared" si="4"/>
        <v>0</v>
      </c>
      <c r="P10" s="1"/>
      <c r="Q10" s="6"/>
      <c r="R10" s="54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126"/>
      <c r="C11" s="27"/>
      <c r="D11" s="127"/>
      <c r="E11" s="127"/>
      <c r="F11" s="127"/>
      <c r="G11" s="1"/>
      <c r="H11" s="137">
        <v>4.0</v>
      </c>
      <c r="I11" s="137" t="s">
        <v>69</v>
      </c>
      <c r="J11" s="139">
        <v>1.16</v>
      </c>
      <c r="K11" s="130">
        <f t="shared" si="1"/>
        <v>0</v>
      </c>
      <c r="L11" s="130" t="str">
        <f t="shared" si="2"/>
        <v/>
      </c>
      <c r="M11" s="131" t="str">
        <f t="shared" si="3"/>
        <v/>
      </c>
      <c r="N11" s="132">
        <f>RESUMO!D16/8</f>
        <v>0</v>
      </c>
      <c r="O11" s="133">
        <f t="shared" si="4"/>
        <v>0</v>
      </c>
      <c r="P11" s="1"/>
      <c r="Q11" s="6"/>
      <c r="R11" s="54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137">
        <v>1.0</v>
      </c>
      <c r="C12" s="143" t="s">
        <v>70</v>
      </c>
      <c r="D12" s="139">
        <v>0.1</v>
      </c>
      <c r="E12" s="139">
        <f t="shared" ref="E12:E17" si="5">D12*$D$6</f>
        <v>0</v>
      </c>
      <c r="F12" s="144" t="str">
        <f>IFERROR((E18/D7)/D8,"")</f>
        <v/>
      </c>
      <c r="G12" s="1"/>
      <c r="H12" s="145" t="s">
        <v>71</v>
      </c>
      <c r="I12" s="35"/>
      <c r="J12" s="146">
        <f>SUM(J8:J11)</f>
        <v>1.86</v>
      </c>
      <c r="K12" s="146" t="s">
        <v>72</v>
      </c>
      <c r="L12" s="146" t="s">
        <v>72</v>
      </c>
      <c r="M12" s="146">
        <f>SUM(M8:M11)</f>
        <v>0</v>
      </c>
      <c r="N12" s="146" t="s">
        <v>72</v>
      </c>
      <c r="O12" s="147">
        <f>SUM(O8:O11)</f>
        <v>0</v>
      </c>
      <c r="P12" s="1"/>
      <c r="Q12" s="6"/>
      <c r="R12" s="54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37">
        <v>2.0</v>
      </c>
      <c r="C13" s="143" t="s">
        <v>73</v>
      </c>
      <c r="D13" s="139">
        <v>0.11</v>
      </c>
      <c r="E13" s="139">
        <f t="shared" si="5"/>
        <v>0</v>
      </c>
      <c r="F13" s="148"/>
      <c r="G13" s="1"/>
      <c r="H13" s="20"/>
      <c r="I13" s="20"/>
      <c r="J13" s="149"/>
      <c r="K13" s="150" t="s">
        <v>74</v>
      </c>
      <c r="L13" s="80"/>
      <c r="M13" s="151">
        <f>SUM(M8:M11)</f>
        <v>0</v>
      </c>
      <c r="N13" s="152" t="s">
        <v>75</v>
      </c>
      <c r="O13" s="153" t="str">
        <f>RESUMO!D17</f>
        <v/>
      </c>
      <c r="P13" s="1"/>
      <c r="Q13" s="6"/>
      <c r="R13" s="54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37">
        <v>3.0</v>
      </c>
      <c r="C14" s="143" t="s">
        <v>76</v>
      </c>
      <c r="D14" s="139">
        <v>0.43</v>
      </c>
      <c r="E14" s="139">
        <f t="shared" si="5"/>
        <v>0</v>
      </c>
      <c r="F14" s="148"/>
      <c r="G14" s="1"/>
      <c r="H14" s="154"/>
      <c r="I14" s="154"/>
      <c r="J14" s="154"/>
      <c r="K14" s="155" t="s">
        <v>77</v>
      </c>
      <c r="L14" s="25"/>
      <c r="M14" s="156" t="str">
        <f>IFERROR(D6/F12,"")</f>
        <v/>
      </c>
      <c r="N14" s="152" t="s">
        <v>24</v>
      </c>
      <c r="O14" s="157">
        <f>IFERROR(O12*(1+O13),"")</f>
        <v>0</v>
      </c>
      <c r="P14" s="1"/>
      <c r="Q14" s="6"/>
      <c r="R14" s="54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37">
        <v>4.0</v>
      </c>
      <c r="C15" s="143" t="s">
        <v>41</v>
      </c>
      <c r="D15" s="139">
        <v>0.1</v>
      </c>
      <c r="E15" s="139">
        <f t="shared" si="5"/>
        <v>0</v>
      </c>
      <c r="F15" s="148"/>
      <c r="G15" s="1"/>
      <c r="H15" s="154"/>
      <c r="I15" s="154"/>
      <c r="J15" s="154"/>
      <c r="K15" s="158"/>
      <c r="M15" s="21"/>
      <c r="N15" s="159" t="s">
        <v>78</v>
      </c>
      <c r="O15" s="157" t="str">
        <f>IFERROR(O14/D6,"")</f>
        <v/>
      </c>
      <c r="P15" s="1"/>
      <c r="Q15" s="6"/>
      <c r="R15" s="54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37">
        <v>5.0</v>
      </c>
      <c r="C16" s="143" t="s">
        <v>79</v>
      </c>
      <c r="D16" s="139">
        <v>0.14</v>
      </c>
      <c r="E16" s="139">
        <f t="shared" si="5"/>
        <v>0</v>
      </c>
      <c r="F16" s="148"/>
      <c r="G16" s="1"/>
      <c r="H16" s="160"/>
      <c r="I16" s="160"/>
      <c r="J16" s="160"/>
      <c r="K16" s="161"/>
      <c r="L16" s="161"/>
      <c r="M16" s="161"/>
      <c r="N16" s="1"/>
      <c r="O16" s="1"/>
      <c r="P16" s="1"/>
      <c r="Q16" s="6"/>
      <c r="R16" s="54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37">
        <v>6.0</v>
      </c>
      <c r="C17" s="143" t="s">
        <v>80</v>
      </c>
      <c r="D17" s="139">
        <v>0.98</v>
      </c>
      <c r="E17" s="139">
        <f t="shared" si="5"/>
        <v>0</v>
      </c>
      <c r="F17" s="148"/>
      <c r="G17" s="1"/>
      <c r="H17" s="1"/>
      <c r="I17" s="1"/>
      <c r="J17" s="1"/>
      <c r="K17" s="1"/>
      <c r="L17" s="1"/>
      <c r="M17" s="1"/>
      <c r="N17" s="1"/>
      <c r="O17" s="1"/>
      <c r="P17" s="1"/>
      <c r="Q17" s="6"/>
      <c r="R17" s="54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62" t="s">
        <v>24</v>
      </c>
      <c r="C18" s="16"/>
      <c r="D18" s="163">
        <f t="shared" ref="D18:E18" si="6">SUM(D12:D17)</f>
        <v>1.86</v>
      </c>
      <c r="E18" s="163">
        <f t="shared" si="6"/>
        <v>0</v>
      </c>
      <c r="F18" s="127"/>
      <c r="G18" s="1"/>
      <c r="H18" s="1"/>
      <c r="I18" s="1"/>
      <c r="J18" s="1"/>
      <c r="K18" s="1"/>
      <c r="L18" s="1"/>
      <c r="M18" s="1"/>
      <c r="N18" s="1"/>
      <c r="O18" s="1"/>
      <c r="P18" s="1"/>
      <c r="Q18" s="6"/>
      <c r="R18" s="54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6"/>
      <c r="R19" s="54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"/>
      <c r="R20" s="54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6"/>
      <c r="R21" s="54"/>
      <c r="S21" s="1"/>
      <c r="T21" s="1"/>
      <c r="U21" s="1"/>
      <c r="V21" s="1"/>
      <c r="W21" s="1"/>
      <c r="X21" s="1"/>
      <c r="Y21" s="1"/>
      <c r="Z21" s="1"/>
    </row>
    <row r="22" ht="9.75" customHeight="1">
      <c r="A22" s="49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65"/>
      <c r="D27" s="4"/>
      <c r="E27" s="4"/>
      <c r="F27" s="4"/>
      <c r="G27" s="5"/>
      <c r="H27" s="54"/>
      <c r="I27" s="65"/>
      <c r="J27" s="4"/>
      <c r="K27" s="4"/>
      <c r="L27" s="4"/>
      <c r="M27" s="4"/>
      <c r="N27" s="4"/>
      <c r="O27" s="4"/>
      <c r="P27" s="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13"/>
      <c r="D28" s="5"/>
      <c r="E28" s="10"/>
      <c r="F28" s="4"/>
      <c r="G28" s="5"/>
      <c r="H28" s="54"/>
      <c r="I28" s="114"/>
      <c r="J28" s="115"/>
      <c r="K28" s="116"/>
      <c r="L28" s="116"/>
      <c r="M28" s="116"/>
      <c r="N28" s="116"/>
      <c r="O28" s="116"/>
      <c r="P28" s="116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13"/>
      <c r="D29" s="5"/>
      <c r="E29" s="10"/>
      <c r="F29" s="4"/>
      <c r="G29" s="5"/>
      <c r="H29" s="54"/>
      <c r="I29" s="117"/>
      <c r="J29" s="118"/>
      <c r="K29" s="119"/>
      <c r="L29" s="119"/>
      <c r="M29" s="119"/>
      <c r="N29" s="119"/>
      <c r="O29" s="119"/>
      <c r="P29" s="11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13"/>
      <c r="D30" s="5"/>
      <c r="E30" s="10"/>
      <c r="F30" s="4"/>
      <c r="G30" s="5"/>
      <c r="H30" s="54"/>
      <c r="I30" s="164"/>
      <c r="J30" s="165"/>
      <c r="K30" s="166"/>
      <c r="L30" s="166"/>
      <c r="M30" s="166"/>
      <c r="N30" s="166"/>
      <c r="O30" s="167"/>
      <c r="P30" s="167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13"/>
      <c r="D31" s="5"/>
      <c r="E31" s="168"/>
      <c r="F31" s="4"/>
      <c r="G31" s="5"/>
      <c r="H31" s="54"/>
      <c r="I31" s="164"/>
      <c r="J31" s="165"/>
      <c r="K31" s="166"/>
      <c r="L31" s="166"/>
      <c r="M31" s="166"/>
      <c r="N31" s="166"/>
      <c r="O31" s="167"/>
      <c r="P31" s="167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14"/>
      <c r="D32" s="115"/>
      <c r="E32" s="116"/>
      <c r="F32" s="116"/>
      <c r="G32" s="116"/>
      <c r="H32" s="54"/>
      <c r="I32" s="164"/>
      <c r="J32" s="165"/>
      <c r="K32" s="166"/>
      <c r="L32" s="166"/>
      <c r="M32" s="166"/>
      <c r="N32" s="166"/>
      <c r="O32" s="167"/>
      <c r="P32" s="167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17"/>
      <c r="D33" s="118"/>
      <c r="E33" s="119"/>
      <c r="F33" s="119"/>
      <c r="G33" s="119"/>
      <c r="H33" s="54"/>
      <c r="I33" s="164"/>
      <c r="J33" s="165"/>
      <c r="K33" s="166"/>
      <c r="L33" s="166"/>
      <c r="M33" s="166"/>
      <c r="N33" s="166"/>
      <c r="O33" s="167"/>
      <c r="P33" s="167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64"/>
      <c r="D34" s="165"/>
      <c r="E34" s="166"/>
      <c r="F34" s="166"/>
      <c r="G34" s="169"/>
      <c r="H34" s="54"/>
      <c r="I34" s="170"/>
      <c r="J34" s="5"/>
      <c r="K34" s="171"/>
      <c r="L34" s="171"/>
      <c r="M34" s="171"/>
      <c r="N34" s="171"/>
      <c r="O34" s="171"/>
      <c r="P34" s="17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64"/>
      <c r="D35" s="165"/>
      <c r="E35" s="166"/>
      <c r="F35" s="166"/>
      <c r="G35" s="173"/>
      <c r="H35" s="54"/>
      <c r="I35" s="164"/>
      <c r="J35" s="165"/>
      <c r="K35" s="174"/>
      <c r="L35" s="175"/>
      <c r="M35" s="5"/>
      <c r="N35" s="176"/>
      <c r="O35" s="177"/>
      <c r="P35" s="17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64"/>
      <c r="D36" s="165"/>
      <c r="E36" s="166"/>
      <c r="F36" s="166"/>
      <c r="G36" s="173"/>
      <c r="H36" s="54"/>
      <c r="I36" s="179"/>
      <c r="J36" s="179"/>
      <c r="K36" s="179"/>
      <c r="L36" s="175"/>
      <c r="M36" s="5"/>
      <c r="N36" s="176"/>
      <c r="O36" s="177"/>
      <c r="P36" s="18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64"/>
      <c r="D37" s="165"/>
      <c r="E37" s="166"/>
      <c r="F37" s="166"/>
      <c r="G37" s="173"/>
      <c r="H37" s="54"/>
      <c r="I37" s="179"/>
      <c r="J37" s="179"/>
      <c r="K37" s="179"/>
      <c r="L37" s="181"/>
      <c r="M37" s="4"/>
      <c r="N37" s="5"/>
      <c r="O37" s="182"/>
      <c r="P37" s="18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64"/>
      <c r="D38" s="165"/>
      <c r="E38" s="166"/>
      <c r="F38" s="166"/>
      <c r="G38" s="173"/>
      <c r="H38" s="54"/>
      <c r="I38" s="179"/>
      <c r="J38" s="179"/>
      <c r="K38" s="179"/>
      <c r="L38" s="182"/>
      <c r="M38" s="182"/>
      <c r="N38" s="182"/>
      <c r="O38" s="54"/>
      <c r="P38" s="5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64"/>
      <c r="D39" s="165"/>
      <c r="E39" s="166"/>
      <c r="F39" s="166"/>
      <c r="G39" s="173"/>
      <c r="H39" s="54"/>
      <c r="I39" s="54"/>
      <c r="J39" s="54"/>
      <c r="K39" s="54"/>
      <c r="L39" s="54"/>
      <c r="M39" s="54"/>
      <c r="N39" s="54"/>
      <c r="O39" s="54"/>
      <c r="P39" s="5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0"/>
      <c r="D40" s="5"/>
      <c r="E40" s="166"/>
      <c r="F40" s="166"/>
      <c r="G40" s="119"/>
      <c r="H40" s="54"/>
      <c r="I40" s="54"/>
      <c r="J40" s="54"/>
      <c r="K40" s="54"/>
      <c r="L40" s="54"/>
      <c r="M40" s="54"/>
      <c r="N40" s="54"/>
      <c r="O40" s="54"/>
      <c r="P40" s="5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7">
    <mergeCell ref="M28:M29"/>
    <mergeCell ref="N28:N29"/>
    <mergeCell ref="O28:O29"/>
    <mergeCell ref="P28:P29"/>
    <mergeCell ref="F10:F11"/>
    <mergeCell ref="H12:I12"/>
    <mergeCell ref="K13:L13"/>
    <mergeCell ref="K14:L14"/>
    <mergeCell ref="K15:M15"/>
    <mergeCell ref="I27:P27"/>
    <mergeCell ref="I28:J29"/>
    <mergeCell ref="C29:D29"/>
    <mergeCell ref="E29:G29"/>
    <mergeCell ref="D10:D11"/>
    <mergeCell ref="E10:E11"/>
    <mergeCell ref="F12:F18"/>
    <mergeCell ref="B18:C18"/>
    <mergeCell ref="C27:G27"/>
    <mergeCell ref="C28:D28"/>
    <mergeCell ref="E28:G28"/>
    <mergeCell ref="G32:G33"/>
    <mergeCell ref="I34:J34"/>
    <mergeCell ref="K28:K29"/>
    <mergeCell ref="L28:L29"/>
    <mergeCell ref="C30:D30"/>
    <mergeCell ref="E30:G30"/>
    <mergeCell ref="C31:D31"/>
    <mergeCell ref="E31:G31"/>
    <mergeCell ref="C32:D33"/>
    <mergeCell ref="L3:L4"/>
    <mergeCell ref="M3:M4"/>
    <mergeCell ref="N3:N4"/>
    <mergeCell ref="O3:O4"/>
    <mergeCell ref="B2:F2"/>
    <mergeCell ref="H2:O2"/>
    <mergeCell ref="B3:C3"/>
    <mergeCell ref="D3:F3"/>
    <mergeCell ref="H3:I4"/>
    <mergeCell ref="J3:J4"/>
    <mergeCell ref="K3:K4"/>
    <mergeCell ref="H5:O5"/>
    <mergeCell ref="K6:K7"/>
    <mergeCell ref="L6:L7"/>
    <mergeCell ref="M6:M7"/>
    <mergeCell ref="N6:N7"/>
    <mergeCell ref="O6:O7"/>
    <mergeCell ref="B4:C4"/>
    <mergeCell ref="D4:F4"/>
    <mergeCell ref="B5:F5"/>
    <mergeCell ref="B6:C6"/>
    <mergeCell ref="D6:F6"/>
    <mergeCell ref="H6:I7"/>
    <mergeCell ref="J6:J7"/>
    <mergeCell ref="B7:C7"/>
    <mergeCell ref="D7:F7"/>
    <mergeCell ref="B8:C8"/>
    <mergeCell ref="D8:F8"/>
    <mergeCell ref="B9:C9"/>
    <mergeCell ref="D9:F9"/>
    <mergeCell ref="B10:C11"/>
    <mergeCell ref="E32:E33"/>
    <mergeCell ref="F32:F33"/>
    <mergeCell ref="G34:G40"/>
    <mergeCell ref="L35:M35"/>
    <mergeCell ref="L36:M36"/>
    <mergeCell ref="L37:N37"/>
    <mergeCell ref="C40:D4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2018-10-26T20:11:28Z</dcterms:created>
  <dc:creator>Javier Via</dc:creator>
</cp:coreProperties>
</file>