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n Ju e João\Dropbox\ORÇAMENTO\"/>
    </mc:Choice>
  </mc:AlternateContent>
  <xr:revisionPtr revIDLastSave="0" documentId="13_ncr:1_{2020BE7D-E13D-407D-BCBC-9FAB79AB40BA}" xr6:coauthVersionLast="47" xr6:coauthVersionMax="47" xr10:uidLastSave="{00000000-0000-0000-0000-000000000000}"/>
  <bookViews>
    <workbookView xWindow="-108" yWindow="-108" windowWidth="19416" windowHeight="14016" activeTab="3" xr2:uid="{00000000-000D-0000-FFFF-FFFF00000000}"/>
  </bookViews>
  <sheets>
    <sheet name="Orç. Bruto Alvenaria" sheetId="9" r:id="rId1"/>
    <sheet name="Orç. Bruto EPS " sheetId="10" r:id="rId2"/>
    <sheet name="Det. Bruto Alveria" sheetId="5" r:id="rId3"/>
    <sheet name="Det. Bruto EPS" sheetId="11" r:id="rId4"/>
  </sheets>
  <definedNames>
    <definedName name="_xlnm.Print_Area" localSheetId="2">'Det. Bruto Alveria'!$B$2:$O$542</definedName>
    <definedName name="_xlnm.Print_Area" localSheetId="3">'Det. Bruto EPS'!$B$24:$O$553</definedName>
    <definedName name="_xlnm.Print_Area" localSheetId="0">'Orç. Bruto Alvenaria'!$A$1:$K$62</definedName>
    <definedName name="_xlnm.Print_Area" localSheetId="1">'Orç. Bruto EPS '!$A$1:$K$64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76" i="11" l="1"/>
  <c r="K35" i="9"/>
  <c r="K29" i="9"/>
  <c r="K17" i="9"/>
  <c r="K37" i="10"/>
  <c r="K31" i="10"/>
  <c r="K16" i="10"/>
  <c r="J12" i="9"/>
  <c r="J11" i="9"/>
  <c r="K57" i="9"/>
  <c r="K56" i="9"/>
  <c r="K55" i="9"/>
  <c r="K54" i="9"/>
  <c r="K50" i="9"/>
  <c r="J52" i="9" s="1"/>
  <c r="K46" i="9"/>
  <c r="J48" i="9" s="1"/>
  <c r="K43" i="9"/>
  <c r="K42" i="9"/>
  <c r="K39" i="9"/>
  <c r="K38" i="9"/>
  <c r="J20" i="9"/>
  <c r="K19" i="10"/>
  <c r="J21" i="9"/>
  <c r="K25" i="9"/>
  <c r="K24" i="9"/>
  <c r="N21" i="5"/>
  <c r="L21" i="5"/>
  <c r="J21" i="5"/>
  <c r="H21" i="5"/>
  <c r="F21" i="5"/>
  <c r="N20" i="5"/>
  <c r="L20" i="5"/>
  <c r="J20" i="5"/>
  <c r="H20" i="5"/>
  <c r="F20" i="5"/>
  <c r="N19" i="5"/>
  <c r="L19" i="5"/>
  <c r="J19" i="5"/>
  <c r="H19" i="5"/>
  <c r="F19" i="5"/>
  <c r="N18" i="5"/>
  <c r="L18" i="5"/>
  <c r="J18" i="5"/>
  <c r="H18" i="5"/>
  <c r="F18" i="5"/>
  <c r="O18" i="5" s="1"/>
  <c r="N17" i="5"/>
  <c r="L17" i="5"/>
  <c r="J17" i="5"/>
  <c r="H17" i="5"/>
  <c r="F17" i="5"/>
  <c r="N16" i="5"/>
  <c r="L16" i="5"/>
  <c r="J16" i="5"/>
  <c r="H16" i="5"/>
  <c r="F16" i="5"/>
  <c r="N15" i="5"/>
  <c r="L15" i="5"/>
  <c r="J15" i="5"/>
  <c r="H15" i="5"/>
  <c r="F15" i="5"/>
  <c r="N14" i="5"/>
  <c r="L14" i="5"/>
  <c r="J14" i="5"/>
  <c r="H14" i="5"/>
  <c r="F14" i="5"/>
  <c r="O14" i="5" s="1"/>
  <c r="N13" i="5"/>
  <c r="L13" i="5"/>
  <c r="J13" i="5"/>
  <c r="H13" i="5"/>
  <c r="F13" i="5"/>
  <c r="N12" i="5"/>
  <c r="L12" i="5"/>
  <c r="J12" i="5"/>
  <c r="H12" i="5"/>
  <c r="F12" i="5"/>
  <c r="N11" i="5"/>
  <c r="L11" i="5"/>
  <c r="N9" i="5"/>
  <c r="L9" i="5"/>
  <c r="F9" i="5"/>
  <c r="N200" i="5"/>
  <c r="L200" i="5"/>
  <c r="J200" i="5"/>
  <c r="H200" i="5"/>
  <c r="F200" i="5"/>
  <c r="N199" i="5"/>
  <c r="L199" i="5"/>
  <c r="J199" i="5"/>
  <c r="H199" i="5"/>
  <c r="F199" i="5"/>
  <c r="N198" i="5"/>
  <c r="L198" i="5"/>
  <c r="J198" i="5"/>
  <c r="H198" i="5"/>
  <c r="F198" i="5"/>
  <c r="O197" i="5"/>
  <c r="N196" i="5"/>
  <c r="L196" i="5"/>
  <c r="H196" i="5"/>
  <c r="F196" i="5"/>
  <c r="N195" i="5"/>
  <c r="L195" i="5"/>
  <c r="H195" i="5"/>
  <c r="F195" i="5"/>
  <c r="N194" i="5"/>
  <c r="L194" i="5"/>
  <c r="H194" i="5"/>
  <c r="F194" i="5"/>
  <c r="N193" i="5"/>
  <c r="L193" i="5"/>
  <c r="H193" i="5"/>
  <c r="F193" i="5"/>
  <c r="N192" i="5"/>
  <c r="L192" i="5"/>
  <c r="H192" i="5"/>
  <c r="F192" i="5"/>
  <c r="H191" i="5"/>
  <c r="F191" i="5"/>
  <c r="N190" i="5"/>
  <c r="L190" i="5"/>
  <c r="H190" i="5"/>
  <c r="F190" i="5"/>
  <c r="N189" i="5"/>
  <c r="L189" i="5"/>
  <c r="H189" i="5"/>
  <c r="F189" i="5"/>
  <c r="N188" i="5"/>
  <c r="L188" i="5"/>
  <c r="J188" i="5"/>
  <c r="H188" i="5"/>
  <c r="F188" i="5"/>
  <c r="N187" i="5"/>
  <c r="L187" i="5"/>
  <c r="J187" i="5"/>
  <c r="H187" i="5"/>
  <c r="F187" i="5"/>
  <c r="N186" i="5"/>
  <c r="L186" i="5"/>
  <c r="J186" i="5"/>
  <c r="H186" i="5"/>
  <c r="F186" i="5"/>
  <c r="N185" i="5"/>
  <c r="L185" i="5"/>
  <c r="J185" i="5"/>
  <c r="H185" i="5"/>
  <c r="F185" i="5"/>
  <c r="K10" i="9"/>
  <c r="K11" i="9"/>
  <c r="N547" i="11"/>
  <c r="L547" i="11"/>
  <c r="J547" i="11"/>
  <c r="H547" i="11"/>
  <c r="F547" i="11"/>
  <c r="O547" i="11" s="1"/>
  <c r="N546" i="11"/>
  <c r="L546" i="11"/>
  <c r="J546" i="11"/>
  <c r="H546" i="11"/>
  <c r="O546" i="11" s="1"/>
  <c r="F546" i="11"/>
  <c r="N545" i="11"/>
  <c r="L545" i="11"/>
  <c r="J545" i="11"/>
  <c r="H545" i="11"/>
  <c r="F545" i="11"/>
  <c r="N544" i="11"/>
  <c r="L544" i="11"/>
  <c r="J544" i="11"/>
  <c r="H544" i="11"/>
  <c r="F544" i="11"/>
  <c r="N543" i="11"/>
  <c r="L543" i="11"/>
  <c r="J543" i="11"/>
  <c r="H543" i="11"/>
  <c r="F543" i="11"/>
  <c r="O543" i="11" s="1"/>
  <c r="N542" i="11"/>
  <c r="L542" i="11"/>
  <c r="J542" i="11"/>
  <c r="H542" i="11"/>
  <c r="O542" i="11" s="1"/>
  <c r="F542" i="11"/>
  <c r="N541" i="11"/>
  <c r="L541" i="11"/>
  <c r="J541" i="11"/>
  <c r="H541" i="11"/>
  <c r="F541" i="11"/>
  <c r="N540" i="11"/>
  <c r="L540" i="11"/>
  <c r="J540" i="11"/>
  <c r="H540" i="11"/>
  <c r="F540" i="11"/>
  <c r="N539" i="11"/>
  <c r="L539" i="11"/>
  <c r="J539" i="11"/>
  <c r="H539" i="11"/>
  <c r="F539" i="11"/>
  <c r="O539" i="11" s="1"/>
  <c r="N538" i="11"/>
  <c r="L538" i="11"/>
  <c r="J538" i="11"/>
  <c r="H538" i="11"/>
  <c r="O538" i="11" s="1"/>
  <c r="F538" i="11"/>
  <c r="N537" i="11"/>
  <c r="L537" i="11"/>
  <c r="J537" i="11"/>
  <c r="H537" i="11"/>
  <c r="F537" i="11"/>
  <c r="N536" i="11"/>
  <c r="L536" i="11"/>
  <c r="K548" i="11" s="1"/>
  <c r="K549" i="11" s="1"/>
  <c r="J536" i="11"/>
  <c r="H536" i="11"/>
  <c r="F536" i="11"/>
  <c r="N519" i="11"/>
  <c r="L519" i="11"/>
  <c r="J519" i="11"/>
  <c r="H519" i="11"/>
  <c r="F519" i="11"/>
  <c r="N518" i="11"/>
  <c r="L518" i="11"/>
  <c r="J518" i="11"/>
  <c r="H518" i="11"/>
  <c r="O518" i="11" s="1"/>
  <c r="F518" i="11"/>
  <c r="N517" i="11"/>
  <c r="L517" i="11"/>
  <c r="J517" i="11"/>
  <c r="H517" i="11"/>
  <c r="F517" i="11"/>
  <c r="N516" i="11"/>
  <c r="L516" i="11"/>
  <c r="J516" i="11"/>
  <c r="H516" i="11"/>
  <c r="F516" i="11"/>
  <c r="N515" i="11"/>
  <c r="L515" i="11"/>
  <c r="J515" i="11"/>
  <c r="H515" i="11"/>
  <c r="F515" i="11"/>
  <c r="O515" i="11" s="1"/>
  <c r="N514" i="11"/>
  <c r="L514" i="11"/>
  <c r="J514" i="11"/>
  <c r="H514" i="11"/>
  <c r="O514" i="11" s="1"/>
  <c r="F514" i="11"/>
  <c r="N513" i="11"/>
  <c r="L513" i="11"/>
  <c r="J513" i="11"/>
  <c r="H513" i="11"/>
  <c r="F513" i="11"/>
  <c r="N512" i="11"/>
  <c r="L512" i="11"/>
  <c r="J512" i="11"/>
  <c r="H512" i="11"/>
  <c r="F512" i="11"/>
  <c r="N511" i="11"/>
  <c r="L511" i="11"/>
  <c r="J511" i="11"/>
  <c r="H511" i="11"/>
  <c r="F511" i="11"/>
  <c r="N510" i="11"/>
  <c r="L510" i="11"/>
  <c r="J510" i="11"/>
  <c r="H510" i="11"/>
  <c r="G520" i="11" s="1"/>
  <c r="G521" i="11" s="1"/>
  <c r="F510" i="11"/>
  <c r="N509" i="11"/>
  <c r="L509" i="11"/>
  <c r="J509" i="11"/>
  <c r="H509" i="11"/>
  <c r="F509" i="11"/>
  <c r="N508" i="11"/>
  <c r="L508" i="11"/>
  <c r="K520" i="11" s="1"/>
  <c r="K521" i="11" s="1"/>
  <c r="J508" i="11"/>
  <c r="H508" i="11"/>
  <c r="F508" i="11"/>
  <c r="N491" i="11"/>
  <c r="L491" i="11"/>
  <c r="J491" i="11"/>
  <c r="H491" i="11"/>
  <c r="F491" i="11"/>
  <c r="N490" i="11"/>
  <c r="L490" i="11"/>
  <c r="J490" i="11"/>
  <c r="H490" i="11"/>
  <c r="O490" i="11" s="1"/>
  <c r="F490" i="11"/>
  <c r="N489" i="11"/>
  <c r="L489" i="11"/>
  <c r="J489" i="11"/>
  <c r="H489" i="11"/>
  <c r="F489" i="11"/>
  <c r="N488" i="11"/>
  <c r="L488" i="11"/>
  <c r="J488" i="11"/>
  <c r="H488" i="11"/>
  <c r="F488" i="11"/>
  <c r="N487" i="11"/>
  <c r="L487" i="11"/>
  <c r="J487" i="11"/>
  <c r="H487" i="11"/>
  <c r="F487" i="11"/>
  <c r="N486" i="11"/>
  <c r="L486" i="11"/>
  <c r="J486" i="11"/>
  <c r="H486" i="11"/>
  <c r="O486" i="11" s="1"/>
  <c r="F486" i="11"/>
  <c r="N485" i="11"/>
  <c r="L485" i="11"/>
  <c r="J485" i="11"/>
  <c r="H485" i="11"/>
  <c r="F485" i="11"/>
  <c r="N484" i="11"/>
  <c r="L484" i="11"/>
  <c r="J484" i="11"/>
  <c r="H484" i="11"/>
  <c r="F484" i="11"/>
  <c r="N483" i="11"/>
  <c r="L483" i="11"/>
  <c r="J483" i="11"/>
  <c r="H483" i="11"/>
  <c r="F483" i="11"/>
  <c r="N482" i="11"/>
  <c r="L482" i="11"/>
  <c r="J482" i="11"/>
  <c r="H482" i="11"/>
  <c r="O482" i="11" s="1"/>
  <c r="F482" i="11"/>
  <c r="N481" i="11"/>
  <c r="L481" i="11"/>
  <c r="J481" i="11"/>
  <c r="H481" i="11"/>
  <c r="F481" i="11"/>
  <c r="N480" i="11"/>
  <c r="L480" i="11"/>
  <c r="K492" i="11" s="1"/>
  <c r="K493" i="11" s="1"/>
  <c r="J480" i="11"/>
  <c r="H480" i="11"/>
  <c r="F480" i="11"/>
  <c r="N464" i="11"/>
  <c r="L464" i="11"/>
  <c r="J464" i="11"/>
  <c r="H464" i="11"/>
  <c r="F464" i="11"/>
  <c r="N463" i="11"/>
  <c r="L463" i="11"/>
  <c r="J463" i="11"/>
  <c r="H463" i="11"/>
  <c r="O463" i="11" s="1"/>
  <c r="F463" i="11"/>
  <c r="N462" i="11"/>
  <c r="L462" i="11"/>
  <c r="J462" i="11"/>
  <c r="H462" i="11"/>
  <c r="F462" i="11"/>
  <c r="N461" i="11"/>
  <c r="L461" i="11"/>
  <c r="J461" i="11"/>
  <c r="H461" i="11"/>
  <c r="F461" i="11"/>
  <c r="N460" i="11"/>
  <c r="L460" i="11"/>
  <c r="J460" i="11"/>
  <c r="H460" i="11"/>
  <c r="F460" i="11"/>
  <c r="N459" i="11"/>
  <c r="L459" i="11"/>
  <c r="J459" i="11"/>
  <c r="H459" i="11"/>
  <c r="O459" i="11" s="1"/>
  <c r="F459" i="11"/>
  <c r="N458" i="11"/>
  <c r="L458" i="11"/>
  <c r="J458" i="11"/>
  <c r="H458" i="11"/>
  <c r="F458" i="11"/>
  <c r="N457" i="11"/>
  <c r="L457" i="11"/>
  <c r="J457" i="11"/>
  <c r="H457" i="11"/>
  <c r="F457" i="11"/>
  <c r="N456" i="11"/>
  <c r="L456" i="11"/>
  <c r="J456" i="11"/>
  <c r="H456" i="11"/>
  <c r="F456" i="11"/>
  <c r="N455" i="11"/>
  <c r="L455" i="11"/>
  <c r="J455" i="11"/>
  <c r="H455" i="11"/>
  <c r="F455" i="11"/>
  <c r="N454" i="11"/>
  <c r="L454" i="11"/>
  <c r="J454" i="11"/>
  <c r="H454" i="11"/>
  <c r="F454" i="11"/>
  <c r="N453" i="11"/>
  <c r="L453" i="11"/>
  <c r="J453" i="11"/>
  <c r="H453" i="11"/>
  <c r="F453" i="11"/>
  <c r="N435" i="11"/>
  <c r="L435" i="11"/>
  <c r="J435" i="11"/>
  <c r="H435" i="11"/>
  <c r="F435" i="11"/>
  <c r="N434" i="11"/>
  <c r="L434" i="11"/>
  <c r="J434" i="11"/>
  <c r="H434" i="11"/>
  <c r="F434" i="11"/>
  <c r="N433" i="11"/>
  <c r="L433" i="11"/>
  <c r="J433" i="11"/>
  <c r="H433" i="11"/>
  <c r="F433" i="11"/>
  <c r="N432" i="11"/>
  <c r="L432" i="11"/>
  <c r="J432" i="11"/>
  <c r="H432" i="11"/>
  <c r="F432" i="11"/>
  <c r="N431" i="11"/>
  <c r="L431" i="11"/>
  <c r="J431" i="11"/>
  <c r="H431" i="11"/>
  <c r="F431" i="11"/>
  <c r="N430" i="11"/>
  <c r="L430" i="11"/>
  <c r="O430" i="11" s="1"/>
  <c r="O429" i="11"/>
  <c r="N429" i="11"/>
  <c r="L429" i="11"/>
  <c r="N428" i="11"/>
  <c r="L428" i="11"/>
  <c r="N427" i="11"/>
  <c r="L427" i="11"/>
  <c r="O427" i="11" s="1"/>
  <c r="N426" i="11"/>
  <c r="L426" i="11"/>
  <c r="J426" i="11"/>
  <c r="N425" i="11"/>
  <c r="L425" i="11"/>
  <c r="H425" i="11"/>
  <c r="O425" i="11" s="1"/>
  <c r="N424" i="11"/>
  <c r="L424" i="11"/>
  <c r="H424" i="11"/>
  <c r="F424" i="11"/>
  <c r="N417" i="11"/>
  <c r="L417" i="11"/>
  <c r="J417" i="11"/>
  <c r="H417" i="11"/>
  <c r="F417" i="11"/>
  <c r="N416" i="11"/>
  <c r="L416" i="11"/>
  <c r="J416" i="11"/>
  <c r="H416" i="11"/>
  <c r="O416" i="11" s="1"/>
  <c r="F416" i="11"/>
  <c r="N415" i="11"/>
  <c r="L415" i="11"/>
  <c r="J415" i="11"/>
  <c r="H415" i="11"/>
  <c r="F415" i="11"/>
  <c r="N414" i="11"/>
  <c r="L414" i="11"/>
  <c r="J414" i="11"/>
  <c r="H414" i="11"/>
  <c r="F414" i="11"/>
  <c r="N413" i="11"/>
  <c r="L413" i="11"/>
  <c r="J413" i="11"/>
  <c r="H413" i="11"/>
  <c r="F413" i="11"/>
  <c r="N412" i="11"/>
  <c r="O412" i="11" s="1"/>
  <c r="L412" i="11"/>
  <c r="N411" i="11"/>
  <c r="L411" i="11"/>
  <c r="N410" i="11"/>
  <c r="L410" i="11"/>
  <c r="N409" i="11"/>
  <c r="L409" i="11"/>
  <c r="N408" i="11"/>
  <c r="L408" i="11"/>
  <c r="O408" i="11" s="1"/>
  <c r="N407" i="11"/>
  <c r="L407" i="11"/>
  <c r="N406" i="11"/>
  <c r="L406" i="11"/>
  <c r="H406" i="11"/>
  <c r="F406" i="11"/>
  <c r="N398" i="11"/>
  <c r="L398" i="11"/>
  <c r="J398" i="11"/>
  <c r="H398" i="11"/>
  <c r="F398" i="11"/>
  <c r="N397" i="11"/>
  <c r="L397" i="11"/>
  <c r="J397" i="11"/>
  <c r="H397" i="11"/>
  <c r="F397" i="11"/>
  <c r="O397" i="11" s="1"/>
  <c r="N396" i="11"/>
  <c r="L396" i="11"/>
  <c r="J396" i="11"/>
  <c r="H396" i="11"/>
  <c r="F396" i="11"/>
  <c r="N395" i="11"/>
  <c r="L395" i="11"/>
  <c r="J395" i="11"/>
  <c r="H395" i="11"/>
  <c r="F395" i="11"/>
  <c r="N394" i="11"/>
  <c r="L394" i="11"/>
  <c r="J394" i="11"/>
  <c r="H394" i="11"/>
  <c r="F394" i="11"/>
  <c r="N393" i="11"/>
  <c r="L393" i="11"/>
  <c r="N392" i="11"/>
  <c r="L392" i="11"/>
  <c r="O392" i="11" s="1"/>
  <c r="N391" i="11"/>
  <c r="L391" i="11"/>
  <c r="O391" i="11" s="1"/>
  <c r="N390" i="11"/>
  <c r="L390" i="11"/>
  <c r="O390" i="11" s="1"/>
  <c r="N389" i="11"/>
  <c r="L389" i="11"/>
  <c r="J389" i="11"/>
  <c r="H389" i="11"/>
  <c r="F389" i="11"/>
  <c r="N388" i="11"/>
  <c r="L388" i="11"/>
  <c r="J388" i="11"/>
  <c r="H388" i="11"/>
  <c r="F388" i="11"/>
  <c r="N387" i="11"/>
  <c r="L387" i="11"/>
  <c r="K399" i="11" s="1"/>
  <c r="K400" i="11" s="1"/>
  <c r="J387" i="11"/>
  <c r="H387" i="11"/>
  <c r="F387" i="11"/>
  <c r="N371" i="11"/>
  <c r="L371" i="11"/>
  <c r="J371" i="11"/>
  <c r="H371" i="11"/>
  <c r="F371" i="11"/>
  <c r="O371" i="11" s="1"/>
  <c r="N370" i="11"/>
  <c r="L370" i="11"/>
  <c r="J370" i="11"/>
  <c r="H370" i="11"/>
  <c r="F370" i="11"/>
  <c r="N369" i="11"/>
  <c r="L369" i="11"/>
  <c r="J369" i="11"/>
  <c r="H369" i="11"/>
  <c r="F369" i="11"/>
  <c r="N368" i="11"/>
  <c r="L368" i="11"/>
  <c r="J368" i="11"/>
  <c r="H368" i="11"/>
  <c r="N367" i="11"/>
  <c r="L367" i="11"/>
  <c r="J367" i="11"/>
  <c r="H367" i="11"/>
  <c r="N366" i="11"/>
  <c r="L366" i="11"/>
  <c r="J366" i="11"/>
  <c r="H366" i="11"/>
  <c r="N365" i="11"/>
  <c r="L365" i="11"/>
  <c r="O365" i="11" s="1"/>
  <c r="N364" i="11"/>
  <c r="L364" i="11"/>
  <c r="N363" i="11"/>
  <c r="L363" i="11"/>
  <c r="N362" i="11"/>
  <c r="O362" i="11" s="1"/>
  <c r="J362" i="11"/>
  <c r="N361" i="11"/>
  <c r="O361" i="11" s="1"/>
  <c r="H361" i="11"/>
  <c r="N360" i="11"/>
  <c r="H360" i="11"/>
  <c r="F360" i="11"/>
  <c r="N352" i="11"/>
  <c r="L352" i="11"/>
  <c r="J352" i="11"/>
  <c r="H352" i="11"/>
  <c r="F352" i="11"/>
  <c r="N351" i="11"/>
  <c r="L351" i="11"/>
  <c r="J351" i="11"/>
  <c r="H351" i="11"/>
  <c r="F351" i="11"/>
  <c r="N350" i="11"/>
  <c r="L350" i="11"/>
  <c r="J350" i="11"/>
  <c r="H350" i="11"/>
  <c r="F350" i="11"/>
  <c r="N349" i="11"/>
  <c r="L349" i="11"/>
  <c r="J349" i="11"/>
  <c r="H349" i="11"/>
  <c r="N348" i="11"/>
  <c r="L348" i="11"/>
  <c r="J348" i="11"/>
  <c r="H348" i="11"/>
  <c r="N347" i="11"/>
  <c r="L347" i="11"/>
  <c r="J347" i="11"/>
  <c r="H347" i="11"/>
  <c r="N346" i="11"/>
  <c r="L346" i="11"/>
  <c r="N345" i="11"/>
  <c r="L345" i="11"/>
  <c r="N344" i="11"/>
  <c r="O344" i="11" s="1"/>
  <c r="N343" i="11"/>
  <c r="O343" i="11" s="1"/>
  <c r="N342" i="11"/>
  <c r="O342" i="11" s="1"/>
  <c r="N341" i="11"/>
  <c r="H341" i="11"/>
  <c r="F341" i="11"/>
  <c r="N333" i="11"/>
  <c r="L333" i="11"/>
  <c r="J333" i="11"/>
  <c r="H333" i="11"/>
  <c r="F333" i="11"/>
  <c r="N332" i="11"/>
  <c r="L332" i="11"/>
  <c r="J332" i="11"/>
  <c r="H332" i="11"/>
  <c r="F332" i="11"/>
  <c r="N331" i="11"/>
  <c r="L331" i="11"/>
  <c r="J331" i="11"/>
  <c r="H331" i="11"/>
  <c r="F331" i="11"/>
  <c r="N330" i="11"/>
  <c r="L330" i="11"/>
  <c r="J330" i="11"/>
  <c r="H330" i="11"/>
  <c r="O330" i="11" s="1"/>
  <c r="N329" i="11"/>
  <c r="L329" i="11"/>
  <c r="J329" i="11"/>
  <c r="H329" i="11"/>
  <c r="O329" i="11" s="1"/>
  <c r="N328" i="11"/>
  <c r="L328" i="11"/>
  <c r="J328" i="11"/>
  <c r="H328" i="11"/>
  <c r="O328" i="11" s="1"/>
  <c r="N327" i="11"/>
  <c r="O327" i="11" s="1"/>
  <c r="L327" i="11"/>
  <c r="N326" i="11"/>
  <c r="L326" i="11"/>
  <c r="N325" i="11"/>
  <c r="O325" i="11" s="1"/>
  <c r="N324" i="11"/>
  <c r="O324" i="11" s="1"/>
  <c r="N323" i="11"/>
  <c r="O323" i="11" s="1"/>
  <c r="N322" i="11"/>
  <c r="M334" i="11" s="1"/>
  <c r="M335" i="11" s="1"/>
  <c r="H322" i="11"/>
  <c r="F322" i="11"/>
  <c r="N314" i="11"/>
  <c r="L314" i="11"/>
  <c r="J314" i="11"/>
  <c r="H314" i="11"/>
  <c r="F314" i="11"/>
  <c r="N313" i="11"/>
  <c r="L313" i="11"/>
  <c r="J313" i="11"/>
  <c r="H313" i="11"/>
  <c r="O313" i="11" s="1"/>
  <c r="F313" i="11"/>
  <c r="N312" i="11"/>
  <c r="L312" i="11"/>
  <c r="J312" i="11"/>
  <c r="H312" i="11"/>
  <c r="F312" i="11"/>
  <c r="N311" i="11"/>
  <c r="L311" i="11"/>
  <c r="J311" i="11"/>
  <c r="H311" i="11"/>
  <c r="N310" i="11"/>
  <c r="L310" i="11"/>
  <c r="J310" i="11"/>
  <c r="H310" i="11"/>
  <c r="N309" i="11"/>
  <c r="L309" i="11"/>
  <c r="J309" i="11"/>
  <c r="H309" i="11"/>
  <c r="N308" i="11"/>
  <c r="L308" i="11"/>
  <c r="O308" i="11" s="1"/>
  <c r="N307" i="11"/>
  <c r="L307" i="11"/>
  <c r="N306" i="11"/>
  <c r="O306" i="11" s="1"/>
  <c r="N305" i="11"/>
  <c r="O305" i="11" s="1"/>
  <c r="N304" i="11"/>
  <c r="O304" i="11" s="1"/>
  <c r="N303" i="11"/>
  <c r="H303" i="11"/>
  <c r="G315" i="11" s="1"/>
  <c r="F303" i="11"/>
  <c r="E315" i="11" s="1"/>
  <c r="N295" i="11"/>
  <c r="L295" i="11"/>
  <c r="J295" i="11"/>
  <c r="H295" i="11"/>
  <c r="F295" i="11"/>
  <c r="N294" i="11"/>
  <c r="L294" i="11"/>
  <c r="J294" i="11"/>
  <c r="H294" i="11"/>
  <c r="F294" i="11"/>
  <c r="N293" i="11"/>
  <c r="L293" i="11"/>
  <c r="J293" i="11"/>
  <c r="H293" i="11"/>
  <c r="F293" i="11"/>
  <c r="N292" i="11"/>
  <c r="L292" i="11"/>
  <c r="J292" i="11"/>
  <c r="H292" i="11"/>
  <c r="O292" i="11" s="1"/>
  <c r="N291" i="11"/>
  <c r="L291" i="11"/>
  <c r="J291" i="11"/>
  <c r="H291" i="11"/>
  <c r="N290" i="11"/>
  <c r="L290" i="11"/>
  <c r="J290" i="11"/>
  <c r="H290" i="11"/>
  <c r="N289" i="11"/>
  <c r="L289" i="11"/>
  <c r="N288" i="11"/>
  <c r="L288" i="11"/>
  <c r="N287" i="11"/>
  <c r="L287" i="11"/>
  <c r="F287" i="11"/>
  <c r="O287" i="11" s="1"/>
  <c r="N286" i="11"/>
  <c r="J286" i="11"/>
  <c r="F286" i="11"/>
  <c r="N285" i="11"/>
  <c r="H285" i="11"/>
  <c r="G296" i="11" s="1"/>
  <c r="F285" i="11"/>
  <c r="N284" i="11"/>
  <c r="F284" i="11"/>
  <c r="N276" i="11"/>
  <c r="L276" i="11"/>
  <c r="J276" i="11"/>
  <c r="H276" i="11"/>
  <c r="F276" i="11"/>
  <c r="N275" i="11"/>
  <c r="L275" i="11"/>
  <c r="J275" i="11"/>
  <c r="H275" i="11"/>
  <c r="O275" i="11" s="1"/>
  <c r="F275" i="11"/>
  <c r="N274" i="11"/>
  <c r="L274" i="11"/>
  <c r="J274" i="11"/>
  <c r="H274" i="11"/>
  <c r="F274" i="11"/>
  <c r="N273" i="11"/>
  <c r="L273" i="11"/>
  <c r="J273" i="11"/>
  <c r="H273" i="11"/>
  <c r="N272" i="11"/>
  <c r="L272" i="11"/>
  <c r="J272" i="11"/>
  <c r="H272" i="11"/>
  <c r="N271" i="11"/>
  <c r="L271" i="11"/>
  <c r="J271" i="11"/>
  <c r="H271" i="11"/>
  <c r="N270" i="11"/>
  <c r="L270" i="11"/>
  <c r="N269" i="11"/>
  <c r="L269" i="11"/>
  <c r="O269" i="11" s="1"/>
  <c r="N268" i="11"/>
  <c r="L268" i="11"/>
  <c r="N267" i="11"/>
  <c r="L267" i="11"/>
  <c r="O267" i="11" s="1"/>
  <c r="N266" i="11"/>
  <c r="O266" i="11" s="1"/>
  <c r="L266" i="11"/>
  <c r="N265" i="11"/>
  <c r="L265" i="11"/>
  <c r="H265" i="11"/>
  <c r="F265" i="11"/>
  <c r="N257" i="11"/>
  <c r="L257" i="11"/>
  <c r="J257" i="11"/>
  <c r="H257" i="11"/>
  <c r="F257" i="11"/>
  <c r="N256" i="11"/>
  <c r="L256" i="11"/>
  <c r="J256" i="11"/>
  <c r="H256" i="11"/>
  <c r="F256" i="11"/>
  <c r="N255" i="11"/>
  <c r="L255" i="11"/>
  <c r="J255" i="11"/>
  <c r="H255" i="11"/>
  <c r="F255" i="11"/>
  <c r="N254" i="11"/>
  <c r="L254" i="11"/>
  <c r="J254" i="11"/>
  <c r="H254" i="11"/>
  <c r="N253" i="11"/>
  <c r="L253" i="11"/>
  <c r="J253" i="11"/>
  <c r="H253" i="11"/>
  <c r="O253" i="11" s="1"/>
  <c r="N252" i="11"/>
  <c r="L252" i="11"/>
  <c r="J252" i="11"/>
  <c r="H252" i="11"/>
  <c r="O252" i="11" s="1"/>
  <c r="N251" i="11"/>
  <c r="L251" i="11"/>
  <c r="N250" i="11"/>
  <c r="L250" i="11"/>
  <c r="N249" i="11"/>
  <c r="L249" i="11"/>
  <c r="O249" i="11" s="1"/>
  <c r="N248" i="11"/>
  <c r="L248" i="11"/>
  <c r="N247" i="11"/>
  <c r="L247" i="11"/>
  <c r="O247" i="11" s="1"/>
  <c r="N246" i="11"/>
  <c r="L246" i="11"/>
  <c r="H246" i="11"/>
  <c r="F246" i="11"/>
  <c r="N238" i="11"/>
  <c r="L238" i="11"/>
  <c r="J238" i="11"/>
  <c r="H238" i="11"/>
  <c r="O238" i="11" s="1"/>
  <c r="F238" i="11"/>
  <c r="N237" i="11"/>
  <c r="L237" i="11"/>
  <c r="J237" i="11"/>
  <c r="H237" i="11"/>
  <c r="F237" i="11"/>
  <c r="N236" i="11"/>
  <c r="L236" i="11"/>
  <c r="J236" i="11"/>
  <c r="H236" i="11"/>
  <c r="F236" i="11"/>
  <c r="N235" i="11"/>
  <c r="L235" i="11"/>
  <c r="J235" i="11"/>
  <c r="H235" i="11"/>
  <c r="N234" i="11"/>
  <c r="L234" i="11"/>
  <c r="J234" i="11"/>
  <c r="H234" i="11"/>
  <c r="N233" i="11"/>
  <c r="L233" i="11"/>
  <c r="J233" i="11"/>
  <c r="H233" i="11"/>
  <c r="N232" i="11"/>
  <c r="L232" i="11"/>
  <c r="N231" i="11"/>
  <c r="L231" i="11"/>
  <c r="O231" i="11" s="1"/>
  <c r="N230" i="11"/>
  <c r="O230" i="11" s="1"/>
  <c r="L230" i="11"/>
  <c r="N229" i="11"/>
  <c r="L229" i="11"/>
  <c r="O229" i="11" s="1"/>
  <c r="N228" i="11"/>
  <c r="L228" i="11"/>
  <c r="N227" i="11"/>
  <c r="L227" i="11"/>
  <c r="F227" i="11"/>
  <c r="E239" i="11" s="1"/>
  <c r="N219" i="11"/>
  <c r="L219" i="11"/>
  <c r="J219" i="11"/>
  <c r="H219" i="11"/>
  <c r="F219" i="11"/>
  <c r="N218" i="11"/>
  <c r="L218" i="11"/>
  <c r="J218" i="11"/>
  <c r="H218" i="11"/>
  <c r="F218" i="11"/>
  <c r="N217" i="11"/>
  <c r="L217" i="11"/>
  <c r="J217" i="11"/>
  <c r="H217" i="11"/>
  <c r="F217" i="11"/>
  <c r="N216" i="11"/>
  <c r="L216" i="11"/>
  <c r="J216" i="11"/>
  <c r="H216" i="11"/>
  <c r="N215" i="11"/>
  <c r="L215" i="11"/>
  <c r="J215" i="11"/>
  <c r="H215" i="11"/>
  <c r="N214" i="11"/>
  <c r="L214" i="11"/>
  <c r="J214" i="11"/>
  <c r="H214" i="11"/>
  <c r="O213" i="11"/>
  <c r="N213" i="11"/>
  <c r="L213" i="11"/>
  <c r="N212" i="11"/>
  <c r="O212" i="11" s="1"/>
  <c r="L212" i="11"/>
  <c r="N211" i="11"/>
  <c r="L211" i="11"/>
  <c r="O211" i="11" s="1"/>
  <c r="O210" i="11"/>
  <c r="N210" i="11"/>
  <c r="L210" i="11"/>
  <c r="N209" i="11"/>
  <c r="O209" i="11" s="1"/>
  <c r="L209" i="11"/>
  <c r="N208" i="11"/>
  <c r="L208" i="11"/>
  <c r="J208" i="11"/>
  <c r="H208" i="11"/>
  <c r="F208" i="11"/>
  <c r="N200" i="11"/>
  <c r="L200" i="11"/>
  <c r="J200" i="11"/>
  <c r="H200" i="11"/>
  <c r="F200" i="11"/>
  <c r="N199" i="11"/>
  <c r="L199" i="11"/>
  <c r="J199" i="11"/>
  <c r="H199" i="11"/>
  <c r="F199" i="11"/>
  <c r="N198" i="11"/>
  <c r="L198" i="11"/>
  <c r="J198" i="11"/>
  <c r="H198" i="11"/>
  <c r="O198" i="11" s="1"/>
  <c r="F198" i="11"/>
  <c r="N197" i="11"/>
  <c r="L197" i="11"/>
  <c r="J197" i="11"/>
  <c r="H197" i="11"/>
  <c r="N196" i="11"/>
  <c r="L196" i="11"/>
  <c r="J196" i="11"/>
  <c r="H196" i="11"/>
  <c r="N195" i="11"/>
  <c r="L195" i="11"/>
  <c r="J195" i="11"/>
  <c r="H195" i="11"/>
  <c r="N194" i="11"/>
  <c r="L194" i="11"/>
  <c r="J194" i="11"/>
  <c r="H194" i="11"/>
  <c r="F194" i="11"/>
  <c r="N193" i="11"/>
  <c r="L193" i="11"/>
  <c r="J193" i="11"/>
  <c r="H193" i="11"/>
  <c r="F193" i="11"/>
  <c r="O193" i="11" s="1"/>
  <c r="N192" i="11"/>
  <c r="L192" i="11"/>
  <c r="J192" i="11"/>
  <c r="H192" i="11"/>
  <c r="F192" i="11"/>
  <c r="N191" i="11"/>
  <c r="L191" i="11"/>
  <c r="J191" i="11"/>
  <c r="H191" i="11"/>
  <c r="F191" i="11"/>
  <c r="N190" i="11"/>
  <c r="L190" i="11"/>
  <c r="K201" i="11" s="1"/>
  <c r="K202" i="11" s="1"/>
  <c r="J190" i="11"/>
  <c r="H190" i="11"/>
  <c r="F190" i="11"/>
  <c r="N189" i="11"/>
  <c r="L189" i="11"/>
  <c r="J189" i="11"/>
  <c r="H189" i="11"/>
  <c r="G201" i="11" s="1"/>
  <c r="F189" i="11"/>
  <c r="N181" i="11"/>
  <c r="L181" i="11"/>
  <c r="J181" i="11"/>
  <c r="H181" i="11"/>
  <c r="F181" i="11"/>
  <c r="N180" i="11"/>
  <c r="L180" i="11"/>
  <c r="J180" i="11"/>
  <c r="H180" i="11"/>
  <c r="F180" i="11"/>
  <c r="N179" i="11"/>
  <c r="L179" i="11"/>
  <c r="J179" i="11"/>
  <c r="H179" i="11"/>
  <c r="F179" i="11"/>
  <c r="O179" i="11" s="1"/>
  <c r="N178" i="11"/>
  <c r="L178" i="11"/>
  <c r="J178" i="11"/>
  <c r="H178" i="11"/>
  <c r="O178" i="11" s="1"/>
  <c r="F178" i="11"/>
  <c r="N177" i="11"/>
  <c r="L177" i="11"/>
  <c r="J177" i="11"/>
  <c r="H177" i="11"/>
  <c r="F177" i="11"/>
  <c r="N176" i="11"/>
  <c r="L176" i="11"/>
  <c r="J176" i="11"/>
  <c r="H176" i="11"/>
  <c r="F176" i="11"/>
  <c r="N175" i="11"/>
  <c r="L175" i="11"/>
  <c r="J175" i="11"/>
  <c r="H175" i="11"/>
  <c r="F175" i="11"/>
  <c r="O175" i="11" s="1"/>
  <c r="N174" i="11"/>
  <c r="L174" i="11"/>
  <c r="J174" i="11"/>
  <c r="H174" i="11"/>
  <c r="O174" i="11" s="1"/>
  <c r="F174" i="11"/>
  <c r="N173" i="11"/>
  <c r="L173" i="11"/>
  <c r="J173" i="11"/>
  <c r="H173" i="11"/>
  <c r="F173" i="11"/>
  <c r="N172" i="11"/>
  <c r="L172" i="11"/>
  <c r="J172" i="11"/>
  <c r="H172" i="11"/>
  <c r="F172" i="11"/>
  <c r="O172" i="11" s="1"/>
  <c r="N171" i="11"/>
  <c r="L171" i="11"/>
  <c r="J171" i="11"/>
  <c r="H171" i="11"/>
  <c r="F171" i="11"/>
  <c r="N170" i="11"/>
  <c r="L170" i="11"/>
  <c r="J170" i="11"/>
  <c r="H170" i="11"/>
  <c r="F170" i="11"/>
  <c r="N162" i="11"/>
  <c r="L162" i="11"/>
  <c r="J162" i="11"/>
  <c r="H162" i="11"/>
  <c r="F162" i="11"/>
  <c r="N161" i="11"/>
  <c r="L161" i="11"/>
  <c r="J161" i="11"/>
  <c r="H161" i="11"/>
  <c r="F161" i="11"/>
  <c r="N160" i="11"/>
  <c r="L160" i="11"/>
  <c r="J160" i="11"/>
  <c r="H160" i="11"/>
  <c r="F160" i="11"/>
  <c r="N159" i="11"/>
  <c r="L159" i="11"/>
  <c r="J159" i="11"/>
  <c r="H159" i="11"/>
  <c r="F159" i="11"/>
  <c r="N158" i="11"/>
  <c r="L158" i="11"/>
  <c r="J158" i="11"/>
  <c r="H158" i="11"/>
  <c r="F158" i="11"/>
  <c r="N157" i="11"/>
  <c r="L157" i="11"/>
  <c r="J157" i="11"/>
  <c r="H157" i="11"/>
  <c r="F157" i="11"/>
  <c r="N156" i="11"/>
  <c r="L156" i="11"/>
  <c r="J156" i="11"/>
  <c r="H156" i="11"/>
  <c r="O156" i="11" s="1"/>
  <c r="N155" i="11"/>
  <c r="L155" i="11"/>
  <c r="J155" i="11"/>
  <c r="H155" i="11"/>
  <c r="O155" i="11" s="1"/>
  <c r="N154" i="11"/>
  <c r="L154" i="11"/>
  <c r="J154" i="11"/>
  <c r="H154" i="11"/>
  <c r="O154" i="11" s="1"/>
  <c r="N153" i="11"/>
  <c r="L153" i="11"/>
  <c r="J153" i="11"/>
  <c r="H153" i="11"/>
  <c r="O153" i="11" s="1"/>
  <c r="N152" i="11"/>
  <c r="L152" i="11"/>
  <c r="J152" i="11"/>
  <c r="H152" i="11"/>
  <c r="F152" i="11"/>
  <c r="N151" i="11"/>
  <c r="L151" i="11"/>
  <c r="J151" i="11"/>
  <c r="I163" i="11" s="1"/>
  <c r="H151" i="11"/>
  <c r="F151" i="11"/>
  <c r="N137" i="11"/>
  <c r="L137" i="11"/>
  <c r="J137" i="11"/>
  <c r="H137" i="11"/>
  <c r="F137" i="11"/>
  <c r="N136" i="11"/>
  <c r="L136" i="11"/>
  <c r="J136" i="11"/>
  <c r="H136" i="11"/>
  <c r="F136" i="11"/>
  <c r="N135" i="11"/>
  <c r="L135" i="11"/>
  <c r="J135" i="11"/>
  <c r="H135" i="11"/>
  <c r="F135" i="11"/>
  <c r="N134" i="11"/>
  <c r="L134" i="11"/>
  <c r="J134" i="11"/>
  <c r="H134" i="11"/>
  <c r="F134" i="11"/>
  <c r="N133" i="11"/>
  <c r="L133" i="11"/>
  <c r="J133" i="11"/>
  <c r="H133" i="11"/>
  <c r="F133" i="11"/>
  <c r="N132" i="11"/>
  <c r="L132" i="11"/>
  <c r="J132" i="11"/>
  <c r="H132" i="11"/>
  <c r="F132" i="11"/>
  <c r="N131" i="11"/>
  <c r="L131" i="11"/>
  <c r="J131" i="11"/>
  <c r="H131" i="11"/>
  <c r="O131" i="11" s="1"/>
  <c r="N130" i="11"/>
  <c r="L130" i="11"/>
  <c r="J130" i="11"/>
  <c r="H130" i="11"/>
  <c r="O130" i="11" s="1"/>
  <c r="N129" i="11"/>
  <c r="L129" i="11"/>
  <c r="J129" i="11"/>
  <c r="H129" i="11"/>
  <c r="N128" i="11"/>
  <c r="L128" i="11"/>
  <c r="J128" i="11"/>
  <c r="H128" i="11"/>
  <c r="N127" i="11"/>
  <c r="L127" i="11"/>
  <c r="J127" i="11"/>
  <c r="H127" i="11"/>
  <c r="O127" i="11" s="1"/>
  <c r="N126" i="11"/>
  <c r="L126" i="11"/>
  <c r="J126" i="11"/>
  <c r="H126" i="11"/>
  <c r="G138" i="11" s="1"/>
  <c r="F126" i="11"/>
  <c r="N118" i="11"/>
  <c r="L118" i="11"/>
  <c r="J118" i="11"/>
  <c r="H118" i="11"/>
  <c r="F118" i="11"/>
  <c r="N117" i="11"/>
  <c r="L117" i="11"/>
  <c r="J117" i="11"/>
  <c r="H117" i="11"/>
  <c r="F117" i="11"/>
  <c r="N116" i="11"/>
  <c r="L116" i="11"/>
  <c r="J116" i="11"/>
  <c r="H116" i="11"/>
  <c r="F116" i="11"/>
  <c r="O116" i="11" s="1"/>
  <c r="N115" i="11"/>
  <c r="L115" i="11"/>
  <c r="J115" i="11"/>
  <c r="H115" i="11"/>
  <c r="O115" i="11" s="1"/>
  <c r="F115" i="11"/>
  <c r="N114" i="11"/>
  <c r="L114" i="11"/>
  <c r="J114" i="11"/>
  <c r="H114" i="11"/>
  <c r="F114" i="11"/>
  <c r="N113" i="11"/>
  <c r="L113" i="11"/>
  <c r="J113" i="11"/>
  <c r="H113" i="11"/>
  <c r="F113" i="11"/>
  <c r="N112" i="11"/>
  <c r="L112" i="11"/>
  <c r="J112" i="11"/>
  <c r="H112" i="11"/>
  <c r="F112" i="11"/>
  <c r="O112" i="11" s="1"/>
  <c r="N111" i="11"/>
  <c r="L111" i="11"/>
  <c r="J111" i="11"/>
  <c r="H111" i="11"/>
  <c r="O111" i="11" s="1"/>
  <c r="F111" i="11"/>
  <c r="N110" i="11"/>
  <c r="L110" i="11"/>
  <c r="J110" i="11"/>
  <c r="H110" i="11"/>
  <c r="F110" i="11"/>
  <c r="N109" i="11"/>
  <c r="L109" i="11"/>
  <c r="J109" i="11"/>
  <c r="H109" i="11"/>
  <c r="F109" i="11"/>
  <c r="N108" i="11"/>
  <c r="L108" i="11"/>
  <c r="J108" i="11"/>
  <c r="H108" i="11"/>
  <c r="F108" i="11"/>
  <c r="O108" i="11" s="1"/>
  <c r="N107" i="11"/>
  <c r="L107" i="11"/>
  <c r="J107" i="11"/>
  <c r="H107" i="11"/>
  <c r="G119" i="11" s="1"/>
  <c r="F107" i="11"/>
  <c r="N99" i="11"/>
  <c r="L99" i="11"/>
  <c r="J99" i="11"/>
  <c r="H99" i="11"/>
  <c r="F99" i="11"/>
  <c r="N98" i="11"/>
  <c r="L98" i="11"/>
  <c r="J98" i="11"/>
  <c r="H98" i="11"/>
  <c r="F98" i="11"/>
  <c r="N97" i="11"/>
  <c r="L97" i="11"/>
  <c r="J97" i="11"/>
  <c r="H97" i="11"/>
  <c r="F97" i="11"/>
  <c r="N96" i="11"/>
  <c r="L96" i="11"/>
  <c r="J96" i="11"/>
  <c r="H96" i="11"/>
  <c r="O96" i="11" s="1"/>
  <c r="F96" i="11"/>
  <c r="N95" i="11"/>
  <c r="L95" i="11"/>
  <c r="J95" i="11"/>
  <c r="H95" i="11"/>
  <c r="F95" i="11"/>
  <c r="N94" i="11"/>
  <c r="L94" i="11"/>
  <c r="J94" i="11"/>
  <c r="H94" i="11"/>
  <c r="F94" i="11"/>
  <c r="N93" i="11"/>
  <c r="L93" i="11"/>
  <c r="J93" i="11"/>
  <c r="H93" i="11"/>
  <c r="F93" i="11"/>
  <c r="O93" i="11" s="1"/>
  <c r="N92" i="11"/>
  <c r="L92" i="11"/>
  <c r="J92" i="11"/>
  <c r="H92" i="11"/>
  <c r="O92" i="11" s="1"/>
  <c r="F92" i="11"/>
  <c r="N91" i="11"/>
  <c r="L91" i="11"/>
  <c r="J91" i="11"/>
  <c r="H91" i="11"/>
  <c r="F91" i="11"/>
  <c r="N90" i="11"/>
  <c r="L90" i="11"/>
  <c r="J90" i="11"/>
  <c r="H90" i="11"/>
  <c r="F90" i="11"/>
  <c r="N89" i="11"/>
  <c r="L89" i="11"/>
  <c r="J89" i="11"/>
  <c r="H89" i="11"/>
  <c r="F89" i="11"/>
  <c r="N88" i="11"/>
  <c r="L88" i="11"/>
  <c r="J88" i="11"/>
  <c r="H88" i="11"/>
  <c r="G100" i="11" s="1"/>
  <c r="F88" i="11"/>
  <c r="N80" i="11"/>
  <c r="L80" i="11"/>
  <c r="J80" i="11"/>
  <c r="H80" i="11"/>
  <c r="F80" i="11"/>
  <c r="N79" i="11"/>
  <c r="L79" i="11"/>
  <c r="J79" i="11"/>
  <c r="H79" i="11"/>
  <c r="F79" i="11"/>
  <c r="N78" i="11"/>
  <c r="L78" i="11"/>
  <c r="J78" i="11"/>
  <c r="H78" i="11"/>
  <c r="F78" i="11"/>
  <c r="N77" i="11"/>
  <c r="L77" i="11"/>
  <c r="J77" i="11"/>
  <c r="H77" i="11"/>
  <c r="O77" i="11" s="1"/>
  <c r="F77" i="11"/>
  <c r="N76" i="11"/>
  <c r="L76" i="11"/>
  <c r="J76" i="11"/>
  <c r="H76" i="11"/>
  <c r="F76" i="11"/>
  <c r="N75" i="11"/>
  <c r="L75" i="11"/>
  <c r="J75" i="11"/>
  <c r="H75" i="11"/>
  <c r="F75" i="11"/>
  <c r="N74" i="11"/>
  <c r="L74" i="11"/>
  <c r="J74" i="11"/>
  <c r="H74" i="11"/>
  <c r="F74" i="11"/>
  <c r="O74" i="11" s="1"/>
  <c r="N73" i="11"/>
  <c r="L73" i="11"/>
  <c r="J73" i="11"/>
  <c r="H73" i="11"/>
  <c r="O73" i="11" s="1"/>
  <c r="F73" i="11"/>
  <c r="N72" i="11"/>
  <c r="L72" i="11"/>
  <c r="J72" i="11"/>
  <c r="H72" i="11"/>
  <c r="F72" i="11"/>
  <c r="N71" i="11"/>
  <c r="L71" i="11"/>
  <c r="J71" i="11"/>
  <c r="H71" i="11"/>
  <c r="F71" i="11"/>
  <c r="N70" i="11"/>
  <c r="L70" i="11"/>
  <c r="J70" i="11"/>
  <c r="H70" i="11"/>
  <c r="F70" i="11"/>
  <c r="N69" i="11"/>
  <c r="L69" i="11"/>
  <c r="J69" i="11"/>
  <c r="H69" i="11"/>
  <c r="G81" i="11" s="1"/>
  <c r="F69" i="11"/>
  <c r="N61" i="11"/>
  <c r="L61" i="11"/>
  <c r="J61" i="11"/>
  <c r="H61" i="11"/>
  <c r="F61" i="11"/>
  <c r="N60" i="11"/>
  <c r="L60" i="11"/>
  <c r="J60" i="11"/>
  <c r="H60" i="11"/>
  <c r="F60" i="11"/>
  <c r="N59" i="11"/>
  <c r="L59" i="11"/>
  <c r="J59" i="11"/>
  <c r="H59" i="11"/>
  <c r="F59" i="11"/>
  <c r="N58" i="11"/>
  <c r="L58" i="11"/>
  <c r="J58" i="11"/>
  <c r="H58" i="11"/>
  <c r="F58" i="11"/>
  <c r="N57" i="11"/>
  <c r="L57" i="11"/>
  <c r="J57" i="11"/>
  <c r="H57" i="11"/>
  <c r="F57" i="11"/>
  <c r="N56" i="11"/>
  <c r="L56" i="11"/>
  <c r="J56" i="11"/>
  <c r="H56" i="11"/>
  <c r="F56" i="11"/>
  <c r="N55" i="11"/>
  <c r="L55" i="11"/>
  <c r="J55" i="11"/>
  <c r="H55" i="11"/>
  <c r="F55" i="11"/>
  <c r="N54" i="11"/>
  <c r="L54" i="11"/>
  <c r="J54" i="11"/>
  <c r="H54" i="11"/>
  <c r="F54" i="11"/>
  <c r="N53" i="11"/>
  <c r="L53" i="11"/>
  <c r="J53" i="11"/>
  <c r="H53" i="11"/>
  <c r="F53" i="11"/>
  <c r="N52" i="11"/>
  <c r="L52" i="11"/>
  <c r="J52" i="11"/>
  <c r="H52" i="11"/>
  <c r="F52" i="11"/>
  <c r="N51" i="11"/>
  <c r="L51" i="11"/>
  <c r="J51" i="11"/>
  <c r="H51" i="11"/>
  <c r="G63" i="11" s="1"/>
  <c r="F51" i="11"/>
  <c r="N50" i="11"/>
  <c r="L50" i="11"/>
  <c r="J50" i="11"/>
  <c r="I62" i="11" s="1"/>
  <c r="H50" i="11"/>
  <c r="F50" i="11"/>
  <c r="N42" i="11"/>
  <c r="L42" i="11"/>
  <c r="J42" i="11"/>
  <c r="H42" i="11"/>
  <c r="F42" i="11"/>
  <c r="N41" i="11"/>
  <c r="L41" i="11"/>
  <c r="J41" i="11"/>
  <c r="H41" i="11"/>
  <c r="F41" i="11"/>
  <c r="N40" i="11"/>
  <c r="L40" i="11"/>
  <c r="J40" i="11"/>
  <c r="H40" i="11"/>
  <c r="F40" i="11"/>
  <c r="N39" i="11"/>
  <c r="L39" i="11"/>
  <c r="J39" i="11"/>
  <c r="H39" i="11"/>
  <c r="F39" i="11"/>
  <c r="N38" i="11"/>
  <c r="L38" i="11"/>
  <c r="J38" i="11"/>
  <c r="H38" i="11"/>
  <c r="F38" i="11"/>
  <c r="N37" i="11"/>
  <c r="L37" i="11"/>
  <c r="J37" i="11"/>
  <c r="H37" i="11"/>
  <c r="F37" i="11"/>
  <c r="N36" i="11"/>
  <c r="L36" i="11"/>
  <c r="J36" i="11"/>
  <c r="H36" i="11"/>
  <c r="F36" i="11"/>
  <c r="N35" i="11"/>
  <c r="L35" i="11"/>
  <c r="J35" i="11"/>
  <c r="H35" i="11"/>
  <c r="F35" i="11"/>
  <c r="N34" i="11"/>
  <c r="L34" i="11"/>
  <c r="J34" i="11"/>
  <c r="H34" i="11"/>
  <c r="F34" i="11"/>
  <c r="N33" i="11"/>
  <c r="L33" i="11"/>
  <c r="J33" i="11"/>
  <c r="H33" i="11"/>
  <c r="F33" i="11"/>
  <c r="N32" i="11"/>
  <c r="L32" i="11"/>
  <c r="J32" i="11"/>
  <c r="H32" i="11"/>
  <c r="F32" i="11"/>
  <c r="N31" i="11"/>
  <c r="L31" i="11"/>
  <c r="J31" i="11"/>
  <c r="H31" i="11"/>
  <c r="F31" i="11"/>
  <c r="N20" i="11"/>
  <c r="L20" i="11"/>
  <c r="J20" i="11"/>
  <c r="H20" i="11"/>
  <c r="F20" i="11"/>
  <c r="N19" i="11"/>
  <c r="L19" i="11"/>
  <c r="J19" i="11"/>
  <c r="H19" i="11"/>
  <c r="F19" i="11"/>
  <c r="O19" i="11" s="1"/>
  <c r="N18" i="11"/>
  <c r="L18" i="11"/>
  <c r="J18" i="11"/>
  <c r="H18" i="11"/>
  <c r="O18" i="11" s="1"/>
  <c r="F18" i="11"/>
  <c r="N17" i="11"/>
  <c r="L17" i="11"/>
  <c r="J17" i="11"/>
  <c r="H17" i="11"/>
  <c r="F17" i="11"/>
  <c r="N16" i="11"/>
  <c r="L16" i="11"/>
  <c r="J16" i="11"/>
  <c r="H16" i="11"/>
  <c r="F16" i="11"/>
  <c r="N15" i="11"/>
  <c r="L15" i="11"/>
  <c r="J15" i="11"/>
  <c r="H15" i="11"/>
  <c r="F15" i="11"/>
  <c r="N14" i="11"/>
  <c r="L14" i="11"/>
  <c r="J14" i="11"/>
  <c r="H14" i="11"/>
  <c r="O14" i="11" s="1"/>
  <c r="F14" i="11"/>
  <c r="N13" i="11"/>
  <c r="L13" i="11"/>
  <c r="J13" i="11"/>
  <c r="H13" i="11"/>
  <c r="F13" i="11"/>
  <c r="N12" i="11"/>
  <c r="L12" i="11"/>
  <c r="J12" i="11"/>
  <c r="H12" i="11"/>
  <c r="F12" i="11"/>
  <c r="N11" i="11"/>
  <c r="L11" i="11"/>
  <c r="J11" i="11"/>
  <c r="H11" i="11"/>
  <c r="F11" i="11"/>
  <c r="O11" i="11" s="1"/>
  <c r="N10" i="11"/>
  <c r="L10" i="11"/>
  <c r="J10" i="11"/>
  <c r="H10" i="11"/>
  <c r="O10" i="11" s="1"/>
  <c r="F10" i="11"/>
  <c r="N9" i="11"/>
  <c r="L9" i="11"/>
  <c r="J9" i="11"/>
  <c r="I21" i="11" s="1"/>
  <c r="I22" i="11" s="1"/>
  <c r="H9" i="11"/>
  <c r="F9" i="11"/>
  <c r="K59" i="10"/>
  <c r="K58" i="10"/>
  <c r="K57" i="10"/>
  <c r="K56" i="10"/>
  <c r="K52" i="10"/>
  <c r="J54" i="10" s="1"/>
  <c r="K48" i="10"/>
  <c r="J50" i="10" s="1"/>
  <c r="K45" i="10"/>
  <c r="K44" i="10"/>
  <c r="J46" i="10" s="1"/>
  <c r="K41" i="10"/>
  <c r="K40" i="10"/>
  <c r="J42" i="10" s="1"/>
  <c r="K36" i="10"/>
  <c r="K35" i="10"/>
  <c r="K34" i="10"/>
  <c r="K30" i="10"/>
  <c r="K29" i="10"/>
  <c r="K28" i="10"/>
  <c r="K27" i="10"/>
  <c r="K26" i="10"/>
  <c r="K25" i="10"/>
  <c r="K24" i="10"/>
  <c r="K23" i="10"/>
  <c r="K22" i="10"/>
  <c r="J32" i="10" s="1"/>
  <c r="K21" i="10"/>
  <c r="K20" i="10"/>
  <c r="K15" i="10"/>
  <c r="K14" i="10"/>
  <c r="K13" i="10"/>
  <c r="K12" i="10"/>
  <c r="K11" i="10"/>
  <c r="K10" i="10"/>
  <c r="J38" i="10" l="1"/>
  <c r="O189" i="11"/>
  <c r="E372" i="11"/>
  <c r="I81" i="11"/>
  <c r="I100" i="11"/>
  <c r="I119" i="11"/>
  <c r="I182" i="11"/>
  <c r="G239" i="11"/>
  <c r="M258" i="11"/>
  <c r="M259" i="11" s="1"/>
  <c r="K21" i="11"/>
  <c r="K22" i="11" s="1"/>
  <c r="K43" i="11"/>
  <c r="K44" i="11" s="1"/>
  <c r="O34" i="11"/>
  <c r="O38" i="11"/>
  <c r="O42" i="11"/>
  <c r="K62" i="11"/>
  <c r="K63" i="11" s="1"/>
  <c r="O52" i="11"/>
  <c r="O53" i="11"/>
  <c r="O56" i="11"/>
  <c r="O57" i="11"/>
  <c r="O60" i="11"/>
  <c r="O61" i="11"/>
  <c r="E201" i="11"/>
  <c r="I220" i="11"/>
  <c r="I138" i="11"/>
  <c r="O132" i="11"/>
  <c r="O133" i="11"/>
  <c r="O136" i="11"/>
  <c r="K163" i="11"/>
  <c r="K164" i="11" s="1"/>
  <c r="O157" i="11"/>
  <c r="O161" i="11"/>
  <c r="I201" i="11"/>
  <c r="G220" i="11"/>
  <c r="O233" i="11"/>
  <c r="O250" i="11"/>
  <c r="O256" i="11"/>
  <c r="O270" i="11"/>
  <c r="O293" i="11"/>
  <c r="I334" i="11"/>
  <c r="O348" i="11"/>
  <c r="M465" i="11"/>
  <c r="M466" i="11" s="1"/>
  <c r="O460" i="11"/>
  <c r="M492" i="11"/>
  <c r="M493" i="11" s="1"/>
  <c r="E520" i="11"/>
  <c r="O524" i="11" s="1"/>
  <c r="O9" i="11"/>
  <c r="O12" i="11"/>
  <c r="O17" i="11"/>
  <c r="O20" i="11"/>
  <c r="M43" i="11"/>
  <c r="M44" i="11" s="1"/>
  <c r="O71" i="11"/>
  <c r="O76" i="11"/>
  <c r="O95" i="11"/>
  <c r="O113" i="11"/>
  <c r="O117" i="11"/>
  <c r="M163" i="11"/>
  <c r="M164" i="11" s="1"/>
  <c r="E182" i="11"/>
  <c r="O173" i="11"/>
  <c r="O176" i="11"/>
  <c r="O181" i="11"/>
  <c r="O200" i="11"/>
  <c r="E220" i="11"/>
  <c r="O366" i="11"/>
  <c r="O369" i="11"/>
  <c r="G399" i="11"/>
  <c r="E418" i="11"/>
  <c r="I418" i="11"/>
  <c r="O414" i="11"/>
  <c r="G436" i="11"/>
  <c r="O428" i="11"/>
  <c r="O433" i="11"/>
  <c r="G465" i="11"/>
  <c r="O457" i="11"/>
  <c r="O461" i="11"/>
  <c r="O232" i="11"/>
  <c r="O237" i="11"/>
  <c r="K258" i="11"/>
  <c r="K259" i="11" s="1"/>
  <c r="O248" i="11"/>
  <c r="E277" i="11"/>
  <c r="O268" i="11"/>
  <c r="I277" i="11"/>
  <c r="O274" i="11"/>
  <c r="O285" i="11"/>
  <c r="O295" i="11"/>
  <c r="I315" i="11"/>
  <c r="E353" i="11"/>
  <c r="O351" i="11"/>
  <c r="I372" i="11"/>
  <c r="O370" i="11"/>
  <c r="O393" i="11"/>
  <c r="O396" i="11"/>
  <c r="G418" i="11"/>
  <c r="O407" i="11"/>
  <c r="O409" i="11"/>
  <c r="O411" i="11"/>
  <c r="O434" i="11"/>
  <c r="I465" i="11"/>
  <c r="I466" i="11" s="1"/>
  <c r="O454" i="11"/>
  <c r="O455" i="11"/>
  <c r="G22" i="5"/>
  <c r="O137" i="11"/>
  <c r="O158" i="11"/>
  <c r="O162" i="11"/>
  <c r="K182" i="11"/>
  <c r="K183" i="11" s="1"/>
  <c r="O190" i="11"/>
  <c r="O216" i="11"/>
  <c r="O235" i="11"/>
  <c r="O276" i="11"/>
  <c r="O314" i="11"/>
  <c r="G353" i="11"/>
  <c r="G372" i="11"/>
  <c r="E465" i="11"/>
  <c r="O469" i="11" s="1"/>
  <c r="E492" i="11"/>
  <c r="O496" i="11" s="1"/>
  <c r="O483" i="11"/>
  <c r="O487" i="11"/>
  <c r="O491" i="11"/>
  <c r="M520" i="11"/>
  <c r="M521" i="11" s="1"/>
  <c r="M21" i="11"/>
  <c r="M22" i="11" s="1"/>
  <c r="O16" i="11"/>
  <c r="E43" i="11"/>
  <c r="I43" i="11"/>
  <c r="O75" i="11"/>
  <c r="O79" i="11"/>
  <c r="O90" i="11"/>
  <c r="O94" i="11"/>
  <c r="O98" i="11"/>
  <c r="O109" i="11"/>
  <c r="O114" i="11"/>
  <c r="E163" i="11"/>
  <c r="M182" i="11"/>
  <c r="M183" i="11" s="1"/>
  <c r="O177" i="11"/>
  <c r="O180" i="11"/>
  <c r="O194" i="11"/>
  <c r="M201" i="11"/>
  <c r="M202" i="11" s="1"/>
  <c r="M220" i="11"/>
  <c r="M221" i="11" s="1"/>
  <c r="O217" i="11"/>
  <c r="M239" i="11"/>
  <c r="M240" i="11" s="1"/>
  <c r="O367" i="11"/>
  <c r="O388" i="11"/>
  <c r="O484" i="11"/>
  <c r="O508" i="11"/>
  <c r="O512" i="11"/>
  <c r="O516" i="11"/>
  <c r="O517" i="11"/>
  <c r="G548" i="11"/>
  <c r="O537" i="11"/>
  <c r="O541" i="11"/>
  <c r="O545" i="11"/>
  <c r="K201" i="5"/>
  <c r="K202" i="5" s="1"/>
  <c r="O188" i="5"/>
  <c r="G43" i="11"/>
  <c r="O32" i="11"/>
  <c r="O35" i="11"/>
  <c r="O36" i="11"/>
  <c r="O39" i="11"/>
  <c r="O40" i="11"/>
  <c r="G62" i="11"/>
  <c r="O51" i="11"/>
  <c r="O55" i="11"/>
  <c r="O59" i="11"/>
  <c r="E81" i="11"/>
  <c r="M81" i="11"/>
  <c r="M82" i="11" s="1"/>
  <c r="E100" i="11"/>
  <c r="M100" i="11"/>
  <c r="M101" i="11" s="1"/>
  <c r="E119" i="11"/>
  <c r="M119" i="11"/>
  <c r="M120" i="11" s="1"/>
  <c r="E138" i="11"/>
  <c r="M138" i="11"/>
  <c r="M139" i="11" s="1"/>
  <c r="O135" i="11"/>
  <c r="G163" i="11"/>
  <c r="O152" i="11"/>
  <c r="O159" i="11"/>
  <c r="O160" i="11"/>
  <c r="G182" i="11"/>
  <c r="O171" i="11"/>
  <c r="O191" i="11"/>
  <c r="O192" i="11"/>
  <c r="O195" i="11"/>
  <c r="O196" i="11"/>
  <c r="O197" i="11"/>
  <c r="O218" i="11"/>
  <c r="O228" i="11"/>
  <c r="G258" i="11"/>
  <c r="O251" i="11"/>
  <c r="O257" i="11"/>
  <c r="O272" i="11"/>
  <c r="O273" i="11"/>
  <c r="K277" i="11"/>
  <c r="K278" i="11" s="1"/>
  <c r="M296" i="11"/>
  <c r="M297" i="11" s="1"/>
  <c r="O286" i="11"/>
  <c r="O289" i="11"/>
  <c r="O294" i="11"/>
  <c r="M315" i="11"/>
  <c r="M316" i="11" s="1"/>
  <c r="O309" i="11"/>
  <c r="O311" i="11"/>
  <c r="E334" i="11"/>
  <c r="O332" i="11"/>
  <c r="I353" i="11"/>
  <c r="O350" i="11"/>
  <c r="O387" i="11"/>
  <c r="M399" i="11"/>
  <c r="M400" i="11" s="1"/>
  <c r="I399" i="11"/>
  <c r="O394" i="11"/>
  <c r="O398" i="11"/>
  <c r="O410" i="11"/>
  <c r="O417" i="11"/>
  <c r="M436" i="11"/>
  <c r="M437" i="11" s="1"/>
  <c r="O426" i="11"/>
  <c r="O431" i="11"/>
  <c r="O435" i="11"/>
  <c r="O458" i="11"/>
  <c r="O462" i="11"/>
  <c r="I492" i="11"/>
  <c r="I493" i="11" s="1"/>
  <c r="O481" i="11"/>
  <c r="O485" i="11"/>
  <c r="O489" i="11"/>
  <c r="I520" i="11"/>
  <c r="I521" i="11" s="1"/>
  <c r="O509" i="11"/>
  <c r="I548" i="11"/>
  <c r="I549" i="11" s="1"/>
  <c r="J58" i="9"/>
  <c r="J44" i="9"/>
  <c r="J40" i="9"/>
  <c r="I22" i="5"/>
  <c r="O11" i="5"/>
  <c r="O15" i="5"/>
  <c r="O19" i="5"/>
  <c r="K22" i="5"/>
  <c r="K23" i="5" s="1"/>
  <c r="E22" i="5"/>
  <c r="M22" i="5"/>
  <c r="M23" i="5" s="1"/>
  <c r="O16" i="5"/>
  <c r="O20" i="5"/>
  <c r="O13" i="5"/>
  <c r="O17" i="5"/>
  <c r="O21" i="5"/>
  <c r="O9" i="5"/>
  <c r="E201" i="5"/>
  <c r="M201" i="5"/>
  <c r="M202" i="5" s="1"/>
  <c r="O189" i="5"/>
  <c r="O190" i="5"/>
  <c r="O191" i="5"/>
  <c r="O198" i="5"/>
  <c r="O12" i="5"/>
  <c r="O185" i="5"/>
  <c r="O186" i="5"/>
  <c r="G201" i="5"/>
  <c r="O199" i="5"/>
  <c r="O200" i="5"/>
  <c r="I201" i="5"/>
  <c r="O187" i="5"/>
  <c r="O192" i="5"/>
  <c r="O193" i="5"/>
  <c r="O194" i="5"/>
  <c r="O195" i="5"/>
  <c r="O196" i="5"/>
  <c r="J17" i="10"/>
  <c r="J63" i="10" s="1"/>
  <c r="J60" i="10"/>
  <c r="O21" i="11"/>
  <c r="G21" i="11"/>
  <c r="O15" i="11"/>
  <c r="O69" i="11"/>
  <c r="O72" i="11"/>
  <c r="O80" i="11"/>
  <c r="O88" i="11"/>
  <c r="O91" i="11"/>
  <c r="O99" i="11"/>
  <c r="O107" i="11"/>
  <c r="O110" i="11"/>
  <c r="O118" i="11"/>
  <c r="O126" i="11"/>
  <c r="O13" i="11"/>
  <c r="E62" i="11"/>
  <c r="O142" i="11" s="1"/>
  <c r="M62" i="11"/>
  <c r="M63" i="11" s="1"/>
  <c r="O70" i="11"/>
  <c r="O78" i="11"/>
  <c r="O89" i="11"/>
  <c r="O97" i="11"/>
  <c r="O128" i="11"/>
  <c r="O129" i="11"/>
  <c r="O134" i="11"/>
  <c r="O33" i="11"/>
  <c r="O37" i="11"/>
  <c r="O41" i="11"/>
  <c r="O54" i="11"/>
  <c r="O58" i="11"/>
  <c r="K81" i="11"/>
  <c r="K82" i="11" s="1"/>
  <c r="K100" i="11"/>
  <c r="K101" i="11" s="1"/>
  <c r="K119" i="11"/>
  <c r="K120" i="11" s="1"/>
  <c r="K138" i="11"/>
  <c r="K139" i="11" s="1"/>
  <c r="O151" i="11"/>
  <c r="O163" i="11" s="1"/>
  <c r="O214" i="11"/>
  <c r="E21" i="11"/>
  <c r="O199" i="11"/>
  <c r="O208" i="11"/>
  <c r="O215" i="11"/>
  <c r="O236" i="11"/>
  <c r="E258" i="11"/>
  <c r="I296" i="11"/>
  <c r="O312" i="11"/>
  <c r="O333" i="11"/>
  <c r="G334" i="11"/>
  <c r="M353" i="11"/>
  <c r="M354" i="11" s="1"/>
  <c r="K353" i="11"/>
  <c r="O345" i="11"/>
  <c r="O347" i="11"/>
  <c r="O349" i="11"/>
  <c r="O395" i="11"/>
  <c r="K418" i="11"/>
  <c r="K419" i="11" s="1"/>
  <c r="O415" i="11"/>
  <c r="O453" i="11"/>
  <c r="O510" i="11"/>
  <c r="O513" i="11"/>
  <c r="O170" i="11"/>
  <c r="I239" i="11"/>
  <c r="O363" i="11"/>
  <c r="K372" i="11"/>
  <c r="K436" i="11"/>
  <c r="K437" i="11" s="1"/>
  <c r="O219" i="11"/>
  <c r="K239" i="11"/>
  <c r="K240" i="11" s="1"/>
  <c r="O227" i="11"/>
  <c r="O246" i="11"/>
  <c r="I258" i="11"/>
  <c r="O254" i="11"/>
  <c r="O255" i="11"/>
  <c r="M277" i="11"/>
  <c r="M278" i="11" s="1"/>
  <c r="K296" i="11"/>
  <c r="O288" i="11"/>
  <c r="O290" i="11"/>
  <c r="O291" i="11"/>
  <c r="O331" i="11"/>
  <c r="O352" i="11"/>
  <c r="M372" i="11"/>
  <c r="M373" i="11" s="1"/>
  <c r="O364" i="11"/>
  <c r="O389" i="11"/>
  <c r="M418" i="11"/>
  <c r="M419" i="11" s="1"/>
  <c r="O413" i="11"/>
  <c r="O424" i="11"/>
  <c r="O432" i="11"/>
  <c r="I436" i="11"/>
  <c r="O456" i="11"/>
  <c r="O464" i="11"/>
  <c r="G492" i="11"/>
  <c r="O488" i="11"/>
  <c r="O511" i="11"/>
  <c r="O520" i="11" s="1"/>
  <c r="O519" i="11"/>
  <c r="E548" i="11"/>
  <c r="O552" i="11" s="1"/>
  <c r="M548" i="11"/>
  <c r="M549" i="11" s="1"/>
  <c r="K334" i="11"/>
  <c r="O326" i="11"/>
  <c r="O399" i="11"/>
  <c r="O31" i="11"/>
  <c r="O50" i="11"/>
  <c r="O62" i="11" s="1"/>
  <c r="K220" i="11"/>
  <c r="K221" i="11" s="1"/>
  <c r="O234" i="11"/>
  <c r="O265" i="11"/>
  <c r="G277" i="11"/>
  <c r="O271" i="11"/>
  <c r="E296" i="11"/>
  <c r="K315" i="11"/>
  <c r="O307" i="11"/>
  <c r="O310" i="11"/>
  <c r="O346" i="11"/>
  <c r="O368" i="11"/>
  <c r="K465" i="11"/>
  <c r="K466" i="11" s="1"/>
  <c r="O540" i="11"/>
  <c r="O544" i="11"/>
  <c r="O303" i="11"/>
  <c r="O322" i="11"/>
  <c r="O334" i="11" s="1"/>
  <c r="O341" i="11"/>
  <c r="O360" i="11"/>
  <c r="O372" i="11" s="1"/>
  <c r="E399" i="11"/>
  <c r="O406" i="11"/>
  <c r="O418" i="11" s="1"/>
  <c r="E436" i="11"/>
  <c r="O480" i="11"/>
  <c r="O492" i="11" s="1"/>
  <c r="O284" i="11"/>
  <c r="O536" i="11"/>
  <c r="I6" i="10" l="1"/>
  <c r="J65" i="10"/>
  <c r="O548" i="11"/>
  <c r="O182" i="11"/>
  <c r="O201" i="11"/>
  <c r="O201" i="5"/>
  <c r="O22" i="5"/>
  <c r="O220" i="11"/>
  <c r="O81" i="11"/>
  <c r="O353" i="11"/>
  <c r="O436" i="11"/>
  <c r="O258" i="11"/>
  <c r="O100" i="11"/>
  <c r="O239" i="11"/>
  <c r="O119" i="11"/>
  <c r="O296" i="11"/>
  <c r="O442" i="11"/>
  <c r="O315" i="11"/>
  <c r="O277" i="11"/>
  <c r="O43" i="11"/>
  <c r="O138" i="11"/>
  <c r="O465" i="11"/>
  <c r="F307" i="5" l="1"/>
  <c r="F315" i="5"/>
  <c r="F316" i="5"/>
  <c r="F317" i="5"/>
  <c r="H312" i="5"/>
  <c r="H313" i="5"/>
  <c r="H314" i="5"/>
  <c r="H315" i="5"/>
  <c r="H316" i="5"/>
  <c r="H317" i="5"/>
  <c r="N562" i="5" l="1"/>
  <c r="L562" i="5"/>
  <c r="J562" i="5"/>
  <c r="H562" i="5"/>
  <c r="F562" i="5"/>
  <c r="N561" i="5"/>
  <c r="L561" i="5"/>
  <c r="J561" i="5"/>
  <c r="H561" i="5"/>
  <c r="F561" i="5"/>
  <c r="N560" i="5"/>
  <c r="L560" i="5"/>
  <c r="J560" i="5"/>
  <c r="H560" i="5"/>
  <c r="F560" i="5"/>
  <c r="N559" i="5"/>
  <c r="L559" i="5"/>
  <c r="J559" i="5"/>
  <c r="H559" i="5"/>
  <c r="F559" i="5"/>
  <c r="N558" i="5"/>
  <c r="L558" i="5"/>
  <c r="J558" i="5"/>
  <c r="H558" i="5"/>
  <c r="F558" i="5"/>
  <c r="N557" i="5"/>
  <c r="L557" i="5"/>
  <c r="J557" i="5"/>
  <c r="H557" i="5"/>
  <c r="F557" i="5"/>
  <c r="N556" i="5"/>
  <c r="L556" i="5"/>
  <c r="J556" i="5"/>
  <c r="H556" i="5"/>
  <c r="F556" i="5"/>
  <c r="N555" i="5"/>
  <c r="L555" i="5"/>
  <c r="J555" i="5"/>
  <c r="H555" i="5"/>
  <c r="F555" i="5"/>
  <c r="N554" i="5"/>
  <c r="L554" i="5"/>
  <c r="J554" i="5"/>
  <c r="H554" i="5"/>
  <c r="F554" i="5"/>
  <c r="N553" i="5"/>
  <c r="L553" i="5"/>
  <c r="J553" i="5"/>
  <c r="H553" i="5"/>
  <c r="F553" i="5"/>
  <c r="N552" i="5"/>
  <c r="L552" i="5"/>
  <c r="J552" i="5"/>
  <c r="H552" i="5"/>
  <c r="F552" i="5"/>
  <c r="N551" i="5"/>
  <c r="L551" i="5"/>
  <c r="J551" i="5"/>
  <c r="H551" i="5"/>
  <c r="F551" i="5"/>
  <c r="N149" i="5"/>
  <c r="L149" i="5"/>
  <c r="J149" i="5"/>
  <c r="H149" i="5"/>
  <c r="F149" i="5"/>
  <c r="N148" i="5"/>
  <c r="L148" i="5"/>
  <c r="J148" i="5"/>
  <c r="H148" i="5"/>
  <c r="F148" i="5"/>
  <c r="N147" i="5"/>
  <c r="L147" i="5"/>
  <c r="J147" i="5"/>
  <c r="H147" i="5"/>
  <c r="F147" i="5"/>
  <c r="N146" i="5"/>
  <c r="L146" i="5"/>
  <c r="J146" i="5"/>
  <c r="H146" i="5"/>
  <c r="F146" i="5"/>
  <c r="N145" i="5"/>
  <c r="L145" i="5"/>
  <c r="J145" i="5"/>
  <c r="H145" i="5"/>
  <c r="F145" i="5"/>
  <c r="N144" i="5"/>
  <c r="L144" i="5"/>
  <c r="J144" i="5"/>
  <c r="H144" i="5"/>
  <c r="F144" i="5"/>
  <c r="N143" i="5"/>
  <c r="L143" i="5"/>
  <c r="J143" i="5"/>
  <c r="H143" i="5"/>
  <c r="N142" i="5"/>
  <c r="L142" i="5"/>
  <c r="J142" i="5"/>
  <c r="H142" i="5"/>
  <c r="N141" i="5"/>
  <c r="L141" i="5"/>
  <c r="J141" i="5"/>
  <c r="H141" i="5"/>
  <c r="N140" i="5"/>
  <c r="L140" i="5"/>
  <c r="J140" i="5"/>
  <c r="H140" i="5"/>
  <c r="N139" i="5"/>
  <c r="L139" i="5"/>
  <c r="J139" i="5"/>
  <c r="H139" i="5"/>
  <c r="F139" i="5"/>
  <c r="N138" i="5"/>
  <c r="L138" i="5"/>
  <c r="H138" i="5"/>
  <c r="F138" i="5"/>
  <c r="F328" i="5"/>
  <c r="O140" i="5" l="1"/>
  <c r="O143" i="5"/>
  <c r="G563" i="5"/>
  <c r="O556" i="5"/>
  <c r="O141" i="5"/>
  <c r="O142" i="5"/>
  <c r="O144" i="5"/>
  <c r="O147" i="5"/>
  <c r="O552" i="5"/>
  <c r="O560" i="5"/>
  <c r="I563" i="5"/>
  <c r="I564" i="5" s="1"/>
  <c r="O553" i="5"/>
  <c r="O557" i="5"/>
  <c r="O561" i="5"/>
  <c r="K563" i="5"/>
  <c r="K564" i="5" s="1"/>
  <c r="O554" i="5"/>
  <c r="O558" i="5"/>
  <c r="O562" i="5"/>
  <c r="O551" i="5"/>
  <c r="M563" i="5"/>
  <c r="M564" i="5" s="1"/>
  <c r="O555" i="5"/>
  <c r="O559" i="5"/>
  <c r="O145" i="5"/>
  <c r="O146" i="5"/>
  <c r="O149" i="5"/>
  <c r="E563" i="5"/>
  <c r="O567" i="5" s="1"/>
  <c r="K150" i="5"/>
  <c r="K151" i="5" s="1"/>
  <c r="O138" i="5"/>
  <c r="G150" i="5"/>
  <c r="O139" i="5"/>
  <c r="M150" i="5"/>
  <c r="M151" i="5" s="1"/>
  <c r="I150" i="5"/>
  <c r="O148" i="5"/>
  <c r="E150" i="5"/>
  <c r="K27" i="9"/>
  <c r="K28" i="9"/>
  <c r="K26" i="9"/>
  <c r="K22" i="9"/>
  <c r="K16" i="9"/>
  <c r="K15" i="9"/>
  <c r="K14" i="9"/>
  <c r="K13" i="9"/>
  <c r="K12" i="9"/>
  <c r="H394" i="5"/>
  <c r="O394" i="5" s="1"/>
  <c r="H395" i="5"/>
  <c r="H396" i="5"/>
  <c r="J395" i="5"/>
  <c r="J18" i="9" l="1"/>
  <c r="O563" i="5"/>
  <c r="O150" i="5"/>
  <c r="O395" i="5"/>
  <c r="F227" i="5"/>
  <c r="F228" i="5"/>
  <c r="F229" i="5"/>
  <c r="F230" i="5"/>
  <c r="F231" i="5"/>
  <c r="F232" i="5"/>
  <c r="F233" i="5"/>
  <c r="F234" i="5"/>
  <c r="F235" i="5"/>
  <c r="F236" i="5"/>
  <c r="F237" i="5"/>
  <c r="N237" i="5"/>
  <c r="L237" i="5"/>
  <c r="J237" i="5"/>
  <c r="H237" i="5"/>
  <c r="N236" i="5"/>
  <c r="L236" i="5"/>
  <c r="J236" i="5"/>
  <c r="H236" i="5"/>
  <c r="N235" i="5"/>
  <c r="L235" i="5"/>
  <c r="J235" i="5"/>
  <c r="H235" i="5"/>
  <c r="N234" i="5"/>
  <c r="L234" i="5"/>
  <c r="J234" i="5"/>
  <c r="H234" i="5"/>
  <c r="N233" i="5"/>
  <c r="L233" i="5"/>
  <c r="J233" i="5"/>
  <c r="H233" i="5"/>
  <c r="N232" i="5"/>
  <c r="L232" i="5"/>
  <c r="J232" i="5"/>
  <c r="H232" i="5"/>
  <c r="N231" i="5"/>
  <c r="L231" i="5"/>
  <c r="N230" i="5"/>
  <c r="L230" i="5"/>
  <c r="N229" i="5"/>
  <c r="L229" i="5"/>
  <c r="N228" i="5"/>
  <c r="L228" i="5"/>
  <c r="N227" i="5"/>
  <c r="L227" i="5"/>
  <c r="N226" i="5"/>
  <c r="L226" i="5"/>
  <c r="J226" i="5"/>
  <c r="H226" i="5"/>
  <c r="F226" i="5"/>
  <c r="H307" i="5"/>
  <c r="J208" i="5"/>
  <c r="J209" i="5"/>
  <c r="J210" i="5"/>
  <c r="J211" i="5"/>
  <c r="J212" i="5"/>
  <c r="J213" i="5"/>
  <c r="H208" i="5"/>
  <c r="H209" i="5"/>
  <c r="H210" i="5"/>
  <c r="H211" i="5"/>
  <c r="H212" i="5"/>
  <c r="H213" i="5"/>
  <c r="F208" i="5"/>
  <c r="F209" i="5"/>
  <c r="F210" i="5"/>
  <c r="F211" i="5"/>
  <c r="F212" i="5"/>
  <c r="F213" i="5"/>
  <c r="O175" i="5"/>
  <c r="F164" i="5"/>
  <c r="F165" i="5"/>
  <c r="F166" i="5"/>
  <c r="F167" i="5"/>
  <c r="F168" i="5"/>
  <c r="F169" i="5"/>
  <c r="F170" i="5"/>
  <c r="F171" i="5"/>
  <c r="F172" i="5"/>
  <c r="F173" i="5"/>
  <c r="F174" i="5"/>
  <c r="H164" i="5"/>
  <c r="H165" i="5"/>
  <c r="H166" i="5"/>
  <c r="H167" i="5"/>
  <c r="H168" i="5"/>
  <c r="H169" i="5"/>
  <c r="H170" i="5"/>
  <c r="H171" i="5"/>
  <c r="H172" i="5"/>
  <c r="H173" i="5"/>
  <c r="H174" i="5"/>
  <c r="L174" i="5"/>
  <c r="N174" i="5"/>
  <c r="L173" i="5"/>
  <c r="N173" i="5"/>
  <c r="L172" i="5"/>
  <c r="N172" i="5"/>
  <c r="L171" i="5"/>
  <c r="N171" i="5"/>
  <c r="L170" i="5"/>
  <c r="N170" i="5"/>
  <c r="L168" i="5"/>
  <c r="N168" i="5"/>
  <c r="L167" i="5"/>
  <c r="N167" i="5"/>
  <c r="F121" i="5"/>
  <c r="N91" i="5"/>
  <c r="L91" i="5"/>
  <c r="J91" i="5"/>
  <c r="H91" i="5"/>
  <c r="F91" i="5"/>
  <c r="N90" i="5"/>
  <c r="L90" i="5"/>
  <c r="J90" i="5"/>
  <c r="H90" i="5"/>
  <c r="F90" i="5"/>
  <c r="N89" i="5"/>
  <c r="L89" i="5"/>
  <c r="J89" i="5"/>
  <c r="H89" i="5"/>
  <c r="F89" i="5"/>
  <c r="N88" i="5"/>
  <c r="L88" i="5"/>
  <c r="J88" i="5"/>
  <c r="H88" i="5"/>
  <c r="F88" i="5"/>
  <c r="N87" i="5"/>
  <c r="L87" i="5"/>
  <c r="J87" i="5"/>
  <c r="H87" i="5"/>
  <c r="F87" i="5"/>
  <c r="N86" i="5"/>
  <c r="L86" i="5"/>
  <c r="J86" i="5"/>
  <c r="H86" i="5"/>
  <c r="F86" i="5"/>
  <c r="N85" i="5"/>
  <c r="L85" i="5"/>
  <c r="J85" i="5"/>
  <c r="H85" i="5"/>
  <c r="F85" i="5"/>
  <c r="N84" i="5"/>
  <c r="L84" i="5"/>
  <c r="J84" i="5"/>
  <c r="H84" i="5"/>
  <c r="F84" i="5"/>
  <c r="N83" i="5"/>
  <c r="L83" i="5"/>
  <c r="J83" i="5"/>
  <c r="H83" i="5"/>
  <c r="F83" i="5"/>
  <c r="N82" i="5"/>
  <c r="L82" i="5"/>
  <c r="J82" i="5"/>
  <c r="H82" i="5"/>
  <c r="F82" i="5"/>
  <c r="N81" i="5"/>
  <c r="L81" i="5"/>
  <c r="J81" i="5"/>
  <c r="H81" i="5"/>
  <c r="F81" i="5"/>
  <c r="N80" i="5"/>
  <c r="L80" i="5"/>
  <c r="J80" i="5"/>
  <c r="H80" i="5"/>
  <c r="F80" i="5"/>
  <c r="N73" i="5"/>
  <c r="L73" i="5"/>
  <c r="J73" i="5"/>
  <c r="H73" i="5"/>
  <c r="F73" i="5"/>
  <c r="N72" i="5"/>
  <c r="L72" i="5"/>
  <c r="J72" i="5"/>
  <c r="H72" i="5"/>
  <c r="F72" i="5"/>
  <c r="N71" i="5"/>
  <c r="L71" i="5"/>
  <c r="J71" i="5"/>
  <c r="H71" i="5"/>
  <c r="F71" i="5"/>
  <c r="N70" i="5"/>
  <c r="L70" i="5"/>
  <c r="J70" i="5"/>
  <c r="H70" i="5"/>
  <c r="F70" i="5"/>
  <c r="N69" i="5"/>
  <c r="L69" i="5"/>
  <c r="J69" i="5"/>
  <c r="H69" i="5"/>
  <c r="F69" i="5"/>
  <c r="N68" i="5"/>
  <c r="L68" i="5"/>
  <c r="J68" i="5"/>
  <c r="H68" i="5"/>
  <c r="F68" i="5"/>
  <c r="N67" i="5"/>
  <c r="L67" i="5"/>
  <c r="J67" i="5"/>
  <c r="H67" i="5"/>
  <c r="F67" i="5"/>
  <c r="N66" i="5"/>
  <c r="L66" i="5"/>
  <c r="J66" i="5"/>
  <c r="H66" i="5"/>
  <c r="F66" i="5"/>
  <c r="N65" i="5"/>
  <c r="L65" i="5"/>
  <c r="J65" i="5"/>
  <c r="H65" i="5"/>
  <c r="F65" i="5"/>
  <c r="N64" i="5"/>
  <c r="L64" i="5"/>
  <c r="J64" i="5"/>
  <c r="H64" i="5"/>
  <c r="F64" i="5"/>
  <c r="N63" i="5"/>
  <c r="L63" i="5"/>
  <c r="J63" i="5"/>
  <c r="H63" i="5"/>
  <c r="F63" i="5"/>
  <c r="N62" i="5"/>
  <c r="L62" i="5"/>
  <c r="J62" i="5"/>
  <c r="H62" i="5"/>
  <c r="F62" i="5"/>
  <c r="F53" i="5"/>
  <c r="H51" i="5"/>
  <c r="F51" i="5"/>
  <c r="N55" i="5"/>
  <c r="L55" i="5"/>
  <c r="J55" i="5"/>
  <c r="H55" i="5"/>
  <c r="F55" i="5"/>
  <c r="N54" i="5"/>
  <c r="L54" i="5"/>
  <c r="J54" i="5"/>
  <c r="H54" i="5"/>
  <c r="F54" i="5"/>
  <c r="N53" i="5"/>
  <c r="L53" i="5"/>
  <c r="J53" i="5"/>
  <c r="H53" i="5"/>
  <c r="N52" i="5"/>
  <c r="L52" i="5"/>
  <c r="J52" i="5"/>
  <c r="H52" i="5"/>
  <c r="F52" i="5"/>
  <c r="N51" i="5"/>
  <c r="L51" i="5"/>
  <c r="J51" i="5"/>
  <c r="N50" i="5"/>
  <c r="L50" i="5"/>
  <c r="J50" i="5"/>
  <c r="H50" i="5"/>
  <c r="F50" i="5"/>
  <c r="N49" i="5"/>
  <c r="L49" i="5"/>
  <c r="J49" i="5"/>
  <c r="H49" i="5"/>
  <c r="F49" i="5"/>
  <c r="N48" i="5"/>
  <c r="L48" i="5"/>
  <c r="J48" i="5"/>
  <c r="H48" i="5"/>
  <c r="F48" i="5"/>
  <c r="N47" i="5"/>
  <c r="L47" i="5"/>
  <c r="J47" i="5"/>
  <c r="H47" i="5"/>
  <c r="F47" i="5"/>
  <c r="H29" i="5"/>
  <c r="N40" i="5"/>
  <c r="L40" i="5"/>
  <c r="J40" i="5"/>
  <c r="H40" i="5"/>
  <c r="F40" i="5"/>
  <c r="N39" i="5"/>
  <c r="L39" i="5"/>
  <c r="J39" i="5"/>
  <c r="H39" i="5"/>
  <c r="F39" i="5"/>
  <c r="N38" i="5"/>
  <c r="L38" i="5"/>
  <c r="J38" i="5"/>
  <c r="H38" i="5"/>
  <c r="F38" i="5"/>
  <c r="N37" i="5"/>
  <c r="L37" i="5"/>
  <c r="J37" i="5"/>
  <c r="H37" i="5"/>
  <c r="F37" i="5"/>
  <c r="N36" i="5"/>
  <c r="L36" i="5"/>
  <c r="J36" i="5"/>
  <c r="H36" i="5"/>
  <c r="F36" i="5"/>
  <c r="N35" i="5"/>
  <c r="L35" i="5"/>
  <c r="J35" i="5"/>
  <c r="H35" i="5"/>
  <c r="F35" i="5"/>
  <c r="N34" i="5"/>
  <c r="L34" i="5"/>
  <c r="J34" i="5"/>
  <c r="H34" i="5"/>
  <c r="F34" i="5"/>
  <c r="N33" i="5"/>
  <c r="L33" i="5"/>
  <c r="J33" i="5"/>
  <c r="H33" i="5"/>
  <c r="F33" i="5"/>
  <c r="N32" i="5"/>
  <c r="L32" i="5"/>
  <c r="J32" i="5"/>
  <c r="H32" i="5"/>
  <c r="F32" i="5"/>
  <c r="N31" i="5"/>
  <c r="L31" i="5"/>
  <c r="J31" i="5"/>
  <c r="H31" i="5"/>
  <c r="F31" i="5"/>
  <c r="N30" i="5"/>
  <c r="L30" i="5"/>
  <c r="J30" i="5"/>
  <c r="H30" i="5"/>
  <c r="F30" i="5"/>
  <c r="N28" i="5"/>
  <c r="L28" i="5"/>
  <c r="J28" i="5"/>
  <c r="H28" i="5"/>
  <c r="F28" i="5"/>
  <c r="H163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63" i="5"/>
  <c r="N164" i="5"/>
  <c r="N165" i="5"/>
  <c r="N166" i="5"/>
  <c r="N176" i="5"/>
  <c r="N177" i="5"/>
  <c r="N178" i="5"/>
  <c r="N207" i="5"/>
  <c r="N208" i="5"/>
  <c r="N209" i="5"/>
  <c r="N211" i="5"/>
  <c r="N212" i="5"/>
  <c r="N213" i="5"/>
  <c r="N214" i="5"/>
  <c r="N215" i="5"/>
  <c r="N216" i="5"/>
  <c r="N217" i="5"/>
  <c r="N218" i="5"/>
  <c r="N219" i="5"/>
  <c r="N245" i="5"/>
  <c r="N246" i="5"/>
  <c r="N247" i="5"/>
  <c r="N248" i="5"/>
  <c r="N249" i="5"/>
  <c r="N250" i="5"/>
  <c r="N251" i="5"/>
  <c r="N252" i="5"/>
  <c r="N253" i="5"/>
  <c r="N254" i="5"/>
  <c r="N255" i="5"/>
  <c r="N256" i="5"/>
  <c r="N266" i="5"/>
  <c r="N267" i="5"/>
  <c r="N268" i="5"/>
  <c r="N269" i="5"/>
  <c r="N270" i="5"/>
  <c r="N271" i="5"/>
  <c r="N272" i="5"/>
  <c r="N273" i="5"/>
  <c r="N274" i="5"/>
  <c r="N275" i="5"/>
  <c r="N276" i="5"/>
  <c r="N277" i="5"/>
  <c r="N285" i="5"/>
  <c r="N286" i="5"/>
  <c r="N287" i="5"/>
  <c r="N288" i="5"/>
  <c r="N289" i="5"/>
  <c r="N290" i="5"/>
  <c r="N291" i="5"/>
  <c r="N292" i="5"/>
  <c r="N293" i="5"/>
  <c r="N294" i="5"/>
  <c r="N295" i="5"/>
  <c r="N296" i="5"/>
  <c r="N306" i="5"/>
  <c r="N307" i="5"/>
  <c r="N308" i="5"/>
  <c r="N309" i="5"/>
  <c r="N310" i="5"/>
  <c r="N311" i="5"/>
  <c r="N312" i="5"/>
  <c r="N313" i="5"/>
  <c r="N314" i="5"/>
  <c r="N315" i="5"/>
  <c r="N316" i="5"/>
  <c r="N317" i="5"/>
  <c r="N327" i="5"/>
  <c r="N329" i="5"/>
  <c r="N330" i="5"/>
  <c r="N331" i="5"/>
  <c r="N332" i="5"/>
  <c r="N333" i="5"/>
  <c r="N334" i="5"/>
  <c r="N335" i="5"/>
  <c r="N336" i="5"/>
  <c r="N337" i="5"/>
  <c r="N338" i="5"/>
  <c r="N339" i="5"/>
  <c r="N347" i="5"/>
  <c r="N348" i="5"/>
  <c r="N349" i="5"/>
  <c r="N350" i="5"/>
  <c r="N351" i="5"/>
  <c r="N352" i="5"/>
  <c r="N353" i="5"/>
  <c r="N354" i="5"/>
  <c r="N355" i="5"/>
  <c r="N356" i="5"/>
  <c r="N357" i="5"/>
  <c r="N358" i="5"/>
  <c r="N374" i="5"/>
  <c r="N375" i="5"/>
  <c r="N376" i="5"/>
  <c r="N377" i="5"/>
  <c r="N378" i="5"/>
  <c r="N379" i="5"/>
  <c r="N380" i="5"/>
  <c r="N381" i="5"/>
  <c r="N382" i="5"/>
  <c r="N383" i="5"/>
  <c r="N384" i="5"/>
  <c r="N385" i="5"/>
  <c r="N393" i="5"/>
  <c r="N396" i="5"/>
  <c r="N397" i="5"/>
  <c r="N398" i="5"/>
  <c r="N399" i="5"/>
  <c r="N400" i="5"/>
  <c r="N401" i="5"/>
  <c r="N402" i="5"/>
  <c r="N403" i="5"/>
  <c r="N404" i="5"/>
  <c r="N405" i="5"/>
  <c r="N406" i="5"/>
  <c r="N413" i="5"/>
  <c r="N414" i="5"/>
  <c r="N415" i="5"/>
  <c r="N416" i="5"/>
  <c r="N417" i="5"/>
  <c r="N418" i="5"/>
  <c r="N419" i="5"/>
  <c r="N420" i="5"/>
  <c r="N421" i="5"/>
  <c r="N422" i="5"/>
  <c r="N423" i="5"/>
  <c r="N424" i="5"/>
  <c r="N442" i="5"/>
  <c r="N443" i="5"/>
  <c r="N444" i="5"/>
  <c r="N445" i="5"/>
  <c r="N446" i="5"/>
  <c r="N447" i="5"/>
  <c r="N448" i="5"/>
  <c r="N449" i="5"/>
  <c r="N450" i="5"/>
  <c r="N451" i="5"/>
  <c r="N452" i="5"/>
  <c r="N453" i="5"/>
  <c r="N469" i="5"/>
  <c r="N470" i="5"/>
  <c r="N471" i="5"/>
  <c r="N472" i="5"/>
  <c r="N473" i="5"/>
  <c r="N474" i="5"/>
  <c r="N475" i="5"/>
  <c r="N476" i="5"/>
  <c r="N477" i="5"/>
  <c r="N478" i="5"/>
  <c r="N479" i="5"/>
  <c r="N480" i="5"/>
  <c r="N497" i="5"/>
  <c r="N498" i="5"/>
  <c r="N499" i="5"/>
  <c r="N500" i="5"/>
  <c r="N501" i="5"/>
  <c r="N502" i="5"/>
  <c r="N503" i="5"/>
  <c r="N504" i="5"/>
  <c r="N505" i="5"/>
  <c r="N506" i="5"/>
  <c r="N507" i="5"/>
  <c r="N508" i="5"/>
  <c r="N525" i="5"/>
  <c r="N526" i="5"/>
  <c r="N527" i="5"/>
  <c r="N528" i="5"/>
  <c r="N529" i="5"/>
  <c r="N530" i="5"/>
  <c r="N531" i="5"/>
  <c r="N532" i="5"/>
  <c r="N533" i="5"/>
  <c r="N534" i="5"/>
  <c r="N535" i="5"/>
  <c r="N536" i="5"/>
  <c r="O228" i="5" l="1"/>
  <c r="O230" i="5"/>
  <c r="K238" i="5"/>
  <c r="K239" i="5" s="1"/>
  <c r="O226" i="5"/>
  <c r="M238" i="5"/>
  <c r="M239" i="5" s="1"/>
  <c r="O232" i="5"/>
  <c r="O233" i="5"/>
  <c r="G238" i="5"/>
  <c r="O227" i="5"/>
  <c r="O235" i="5"/>
  <c r="I238" i="5"/>
  <c r="O229" i="5"/>
  <c r="O231" i="5"/>
  <c r="O236" i="5"/>
  <c r="O237" i="5"/>
  <c r="O234" i="5"/>
  <c r="E238" i="5"/>
  <c r="O172" i="5"/>
  <c r="O168" i="5"/>
  <c r="O174" i="5"/>
  <c r="O171" i="5"/>
  <c r="O170" i="5"/>
  <c r="O173" i="5"/>
  <c r="O169" i="5"/>
  <c r="O167" i="5"/>
  <c r="G74" i="5"/>
  <c r="O62" i="5"/>
  <c r="E92" i="5"/>
  <c r="M92" i="5"/>
  <c r="M93" i="5" s="1"/>
  <c r="O83" i="5"/>
  <c r="O84" i="5"/>
  <c r="O87" i="5"/>
  <c r="O88" i="5"/>
  <c r="O91" i="5"/>
  <c r="G92" i="5"/>
  <c r="I92" i="5"/>
  <c r="O81" i="5"/>
  <c r="O82" i="5"/>
  <c r="O85" i="5"/>
  <c r="O86" i="5"/>
  <c r="O89" i="5"/>
  <c r="O90" i="5"/>
  <c r="K92" i="5"/>
  <c r="K93" i="5" s="1"/>
  <c r="O80" i="5"/>
  <c r="I74" i="5"/>
  <c r="O63" i="5"/>
  <c r="O66" i="5"/>
  <c r="O67" i="5"/>
  <c r="O70" i="5"/>
  <c r="O71" i="5"/>
  <c r="K74" i="5"/>
  <c r="K75" i="5" s="1"/>
  <c r="G75" i="5"/>
  <c r="E74" i="5"/>
  <c r="M74" i="5"/>
  <c r="M75" i="5" s="1"/>
  <c r="O64" i="5"/>
  <c r="O65" i="5"/>
  <c r="O68" i="5"/>
  <c r="O69" i="5"/>
  <c r="O72" i="5"/>
  <c r="O73" i="5"/>
  <c r="O53" i="5"/>
  <c r="O54" i="5"/>
  <c r="O50" i="5"/>
  <c r="M56" i="5"/>
  <c r="M57" i="5" s="1"/>
  <c r="E56" i="5"/>
  <c r="G56" i="5"/>
  <c r="I56" i="5"/>
  <c r="O48" i="5"/>
  <c r="O49" i="5"/>
  <c r="O51" i="5"/>
  <c r="O52" i="5"/>
  <c r="K56" i="5"/>
  <c r="K57" i="5" s="1"/>
  <c r="O55" i="5"/>
  <c r="O47" i="5"/>
  <c r="O33" i="5"/>
  <c r="O37" i="5"/>
  <c r="O28" i="5"/>
  <c r="M41" i="5"/>
  <c r="M42" i="5" s="1"/>
  <c r="G41" i="5"/>
  <c r="O30" i="5"/>
  <c r="O34" i="5"/>
  <c r="O38" i="5"/>
  <c r="I41" i="5"/>
  <c r="O31" i="5"/>
  <c r="O35" i="5"/>
  <c r="O39" i="5"/>
  <c r="K41" i="5"/>
  <c r="K42" i="5" s="1"/>
  <c r="O32" i="5"/>
  <c r="O36" i="5"/>
  <c r="O40" i="5"/>
  <c r="E41" i="5"/>
  <c r="M509" i="5"/>
  <c r="M510" i="5" s="1"/>
  <c r="M454" i="5"/>
  <c r="M455" i="5" s="1"/>
  <c r="M407" i="5"/>
  <c r="M408" i="5" s="1"/>
  <c r="M359" i="5"/>
  <c r="M360" i="5" s="1"/>
  <c r="M278" i="5"/>
  <c r="M279" i="5" s="1"/>
  <c r="M257" i="5"/>
  <c r="M258" i="5" s="1"/>
  <c r="M179" i="5"/>
  <c r="M180" i="5" s="1"/>
  <c r="M132" i="5"/>
  <c r="M133" i="5" s="1"/>
  <c r="M112" i="5"/>
  <c r="M113" i="5" s="1"/>
  <c r="M537" i="5"/>
  <c r="M538" i="5" s="1"/>
  <c r="M481" i="5"/>
  <c r="M482" i="5" s="1"/>
  <c r="M425" i="5"/>
  <c r="M426" i="5" s="1"/>
  <c r="M386" i="5"/>
  <c r="M387" i="5" s="1"/>
  <c r="M340" i="5"/>
  <c r="M341" i="5" s="1"/>
  <c r="M318" i="5"/>
  <c r="M319" i="5" s="1"/>
  <c r="M297" i="5"/>
  <c r="M298" i="5" s="1"/>
  <c r="M220" i="5"/>
  <c r="M221" i="5" s="1"/>
  <c r="O238" i="5" l="1"/>
  <c r="O92" i="5"/>
  <c r="O74" i="5"/>
  <c r="O56" i="5"/>
  <c r="O41" i="5"/>
  <c r="K33" i="9" l="1"/>
  <c r="K34" i="9"/>
  <c r="K32" i="9"/>
  <c r="K20" i="9"/>
  <c r="K21" i="9"/>
  <c r="K23" i="9"/>
  <c r="J30" i="9" l="1"/>
  <c r="J36" i="9"/>
  <c r="J61" i="9" l="1"/>
  <c r="L350" i="5"/>
  <c r="J415" i="5"/>
  <c r="H414" i="5"/>
  <c r="L424" i="5"/>
  <c r="J424" i="5"/>
  <c r="H424" i="5"/>
  <c r="F424" i="5"/>
  <c r="L423" i="5"/>
  <c r="J423" i="5"/>
  <c r="H423" i="5"/>
  <c r="F423" i="5"/>
  <c r="L422" i="5"/>
  <c r="J422" i="5"/>
  <c r="H422" i="5"/>
  <c r="F422" i="5"/>
  <c r="L421" i="5"/>
  <c r="J421" i="5"/>
  <c r="H421" i="5"/>
  <c r="F421" i="5"/>
  <c r="L420" i="5"/>
  <c r="J420" i="5"/>
  <c r="H420" i="5"/>
  <c r="F420" i="5"/>
  <c r="L419" i="5"/>
  <c r="L418" i="5"/>
  <c r="L417" i="5"/>
  <c r="L416" i="5"/>
  <c r="L415" i="5"/>
  <c r="L414" i="5"/>
  <c r="L413" i="5"/>
  <c r="H413" i="5"/>
  <c r="F413" i="5"/>
  <c r="J349" i="5"/>
  <c r="H348" i="5"/>
  <c r="L358" i="5"/>
  <c r="J358" i="5"/>
  <c r="H358" i="5"/>
  <c r="F358" i="5"/>
  <c r="L357" i="5"/>
  <c r="J357" i="5"/>
  <c r="H357" i="5"/>
  <c r="F357" i="5"/>
  <c r="L356" i="5"/>
  <c r="J356" i="5"/>
  <c r="H356" i="5"/>
  <c r="F356" i="5"/>
  <c r="L355" i="5"/>
  <c r="J355" i="5"/>
  <c r="H355" i="5"/>
  <c r="L354" i="5"/>
  <c r="J354" i="5"/>
  <c r="H354" i="5"/>
  <c r="L353" i="5"/>
  <c r="J353" i="5"/>
  <c r="H353" i="5"/>
  <c r="L352" i="5"/>
  <c r="L351" i="5"/>
  <c r="H347" i="5"/>
  <c r="F347" i="5"/>
  <c r="H393" i="5"/>
  <c r="F393" i="5"/>
  <c r="L406" i="5"/>
  <c r="J406" i="5"/>
  <c r="H406" i="5"/>
  <c r="F406" i="5"/>
  <c r="L405" i="5"/>
  <c r="J405" i="5"/>
  <c r="H405" i="5"/>
  <c r="F405" i="5"/>
  <c r="L404" i="5"/>
  <c r="J404" i="5"/>
  <c r="H404" i="5"/>
  <c r="F404" i="5"/>
  <c r="L403" i="5"/>
  <c r="J403" i="5"/>
  <c r="H403" i="5"/>
  <c r="F403" i="5"/>
  <c r="L402" i="5"/>
  <c r="J402" i="5"/>
  <c r="H402" i="5"/>
  <c r="F402" i="5"/>
  <c r="L401" i="5"/>
  <c r="O401" i="5" s="1"/>
  <c r="L400" i="5"/>
  <c r="O400" i="5" s="1"/>
  <c r="L399" i="5"/>
  <c r="O399" i="5" s="1"/>
  <c r="L398" i="5"/>
  <c r="O398" i="5" s="1"/>
  <c r="L397" i="5"/>
  <c r="O397" i="5" s="1"/>
  <c r="L396" i="5"/>
  <c r="O396" i="5" s="1"/>
  <c r="L393" i="5"/>
  <c r="J376" i="5"/>
  <c r="H376" i="5"/>
  <c r="F376" i="5"/>
  <c r="J375" i="5"/>
  <c r="H375" i="5"/>
  <c r="F375" i="5"/>
  <c r="J374" i="5"/>
  <c r="H374" i="5"/>
  <c r="F374" i="5"/>
  <c r="L385" i="5"/>
  <c r="J385" i="5"/>
  <c r="H385" i="5"/>
  <c r="F385" i="5"/>
  <c r="L384" i="5"/>
  <c r="J384" i="5"/>
  <c r="H384" i="5"/>
  <c r="F384" i="5"/>
  <c r="L383" i="5"/>
  <c r="J383" i="5"/>
  <c r="H383" i="5"/>
  <c r="F383" i="5"/>
  <c r="L382" i="5"/>
  <c r="J382" i="5"/>
  <c r="H382" i="5"/>
  <c r="F382" i="5"/>
  <c r="L381" i="5"/>
  <c r="J381" i="5"/>
  <c r="H381" i="5"/>
  <c r="F381" i="5"/>
  <c r="L380" i="5"/>
  <c r="L379" i="5"/>
  <c r="L378" i="5"/>
  <c r="L377" i="5"/>
  <c r="L376" i="5"/>
  <c r="L375" i="5"/>
  <c r="L374" i="5"/>
  <c r="F327" i="5"/>
  <c r="L339" i="5"/>
  <c r="J339" i="5"/>
  <c r="H339" i="5"/>
  <c r="F339" i="5"/>
  <c r="L338" i="5"/>
  <c r="J338" i="5"/>
  <c r="H338" i="5"/>
  <c r="F338" i="5"/>
  <c r="L337" i="5"/>
  <c r="J337" i="5"/>
  <c r="H337" i="5"/>
  <c r="F337" i="5"/>
  <c r="L336" i="5"/>
  <c r="J336" i="5"/>
  <c r="H336" i="5"/>
  <c r="L335" i="5"/>
  <c r="J335" i="5"/>
  <c r="H335" i="5"/>
  <c r="L334" i="5"/>
  <c r="J334" i="5"/>
  <c r="H334" i="5"/>
  <c r="L333" i="5"/>
  <c r="L332" i="5"/>
  <c r="O331" i="5"/>
  <c r="O330" i="5"/>
  <c r="O329" i="5"/>
  <c r="H327" i="5"/>
  <c r="H306" i="5"/>
  <c r="F306" i="5"/>
  <c r="L317" i="5"/>
  <c r="J317" i="5"/>
  <c r="L316" i="5"/>
  <c r="J316" i="5"/>
  <c r="L315" i="5"/>
  <c r="J315" i="5"/>
  <c r="L314" i="5"/>
  <c r="J314" i="5"/>
  <c r="L313" i="5"/>
  <c r="J313" i="5"/>
  <c r="L312" i="5"/>
  <c r="J312" i="5"/>
  <c r="L311" i="5"/>
  <c r="L310" i="5"/>
  <c r="O309" i="5"/>
  <c r="O308" i="5"/>
  <c r="O307" i="5"/>
  <c r="H285" i="5"/>
  <c r="F285" i="5"/>
  <c r="L296" i="5"/>
  <c r="J296" i="5"/>
  <c r="H296" i="5"/>
  <c r="F296" i="5"/>
  <c r="L295" i="5"/>
  <c r="J295" i="5"/>
  <c r="H295" i="5"/>
  <c r="F295" i="5"/>
  <c r="L294" i="5"/>
  <c r="J294" i="5"/>
  <c r="H294" i="5"/>
  <c r="F294" i="5"/>
  <c r="L293" i="5"/>
  <c r="J293" i="5"/>
  <c r="H293" i="5"/>
  <c r="L292" i="5"/>
  <c r="J292" i="5"/>
  <c r="H292" i="5"/>
  <c r="L291" i="5"/>
  <c r="J291" i="5"/>
  <c r="H291" i="5"/>
  <c r="L290" i="5"/>
  <c r="L289" i="5"/>
  <c r="L288" i="5"/>
  <c r="L287" i="5"/>
  <c r="L286" i="5"/>
  <c r="L285" i="5"/>
  <c r="H266" i="5"/>
  <c r="F266" i="5"/>
  <c r="J245" i="5"/>
  <c r="H245" i="5"/>
  <c r="F245" i="5"/>
  <c r="L277" i="5"/>
  <c r="J277" i="5"/>
  <c r="H277" i="5"/>
  <c r="F277" i="5"/>
  <c r="L276" i="5"/>
  <c r="J276" i="5"/>
  <c r="H276" i="5"/>
  <c r="F276" i="5"/>
  <c r="L275" i="5"/>
  <c r="J275" i="5"/>
  <c r="H275" i="5"/>
  <c r="F275" i="5"/>
  <c r="L274" i="5"/>
  <c r="J274" i="5"/>
  <c r="H274" i="5"/>
  <c r="L273" i="5"/>
  <c r="J273" i="5"/>
  <c r="H273" i="5"/>
  <c r="L272" i="5"/>
  <c r="J272" i="5"/>
  <c r="H272" i="5"/>
  <c r="L271" i="5"/>
  <c r="L270" i="5"/>
  <c r="L269" i="5"/>
  <c r="L268" i="5"/>
  <c r="L267" i="5"/>
  <c r="L266" i="5"/>
  <c r="L256" i="5"/>
  <c r="J256" i="5"/>
  <c r="H256" i="5"/>
  <c r="F256" i="5"/>
  <c r="L255" i="5"/>
  <c r="J255" i="5"/>
  <c r="H255" i="5"/>
  <c r="F255" i="5"/>
  <c r="L254" i="5"/>
  <c r="J254" i="5"/>
  <c r="H254" i="5"/>
  <c r="F254" i="5"/>
  <c r="L253" i="5"/>
  <c r="J253" i="5"/>
  <c r="H253" i="5"/>
  <c r="L252" i="5"/>
  <c r="J252" i="5"/>
  <c r="H252" i="5"/>
  <c r="L251" i="5"/>
  <c r="J251" i="5"/>
  <c r="H251" i="5"/>
  <c r="L250" i="5"/>
  <c r="L249" i="5"/>
  <c r="L248" i="5"/>
  <c r="L247" i="5"/>
  <c r="L246" i="5"/>
  <c r="L245" i="5"/>
  <c r="J207" i="5"/>
  <c r="H207" i="5"/>
  <c r="F207" i="5"/>
  <c r="L219" i="5"/>
  <c r="J219" i="5"/>
  <c r="H219" i="5"/>
  <c r="F219" i="5"/>
  <c r="L218" i="5"/>
  <c r="J218" i="5"/>
  <c r="H218" i="5"/>
  <c r="F218" i="5"/>
  <c r="L217" i="5"/>
  <c r="J217" i="5"/>
  <c r="H217" i="5"/>
  <c r="F217" i="5"/>
  <c r="L216" i="5"/>
  <c r="J216" i="5"/>
  <c r="H216" i="5"/>
  <c r="L215" i="5"/>
  <c r="J215" i="5"/>
  <c r="H215" i="5"/>
  <c r="L214" i="5"/>
  <c r="J214" i="5"/>
  <c r="H214" i="5"/>
  <c r="L213" i="5"/>
  <c r="L212" i="5"/>
  <c r="L211" i="5"/>
  <c r="L209" i="5"/>
  <c r="L208" i="5"/>
  <c r="L207" i="5"/>
  <c r="F163" i="5"/>
  <c r="L178" i="5"/>
  <c r="J178" i="5"/>
  <c r="H178" i="5"/>
  <c r="F178" i="5"/>
  <c r="L177" i="5"/>
  <c r="J177" i="5"/>
  <c r="H177" i="5"/>
  <c r="F177" i="5"/>
  <c r="L176" i="5"/>
  <c r="J176" i="5"/>
  <c r="H176" i="5"/>
  <c r="F176" i="5"/>
  <c r="L166" i="5"/>
  <c r="J166" i="5"/>
  <c r="L165" i="5"/>
  <c r="J165" i="5"/>
  <c r="L164" i="5"/>
  <c r="J164" i="5"/>
  <c r="L163" i="5"/>
  <c r="J163" i="5"/>
  <c r="F120" i="5"/>
  <c r="L131" i="5"/>
  <c r="J131" i="5"/>
  <c r="H131" i="5"/>
  <c r="F131" i="5"/>
  <c r="L130" i="5"/>
  <c r="J130" i="5"/>
  <c r="H130" i="5"/>
  <c r="F130" i="5"/>
  <c r="L129" i="5"/>
  <c r="J129" i="5"/>
  <c r="H129" i="5"/>
  <c r="F129" i="5"/>
  <c r="L128" i="5"/>
  <c r="J128" i="5"/>
  <c r="H128" i="5"/>
  <c r="F128" i="5"/>
  <c r="L127" i="5"/>
  <c r="J127" i="5"/>
  <c r="H127" i="5"/>
  <c r="F127" i="5"/>
  <c r="L126" i="5"/>
  <c r="J126" i="5"/>
  <c r="H126" i="5"/>
  <c r="F126" i="5"/>
  <c r="L125" i="5"/>
  <c r="J125" i="5"/>
  <c r="H125" i="5"/>
  <c r="L124" i="5"/>
  <c r="J124" i="5"/>
  <c r="H124" i="5"/>
  <c r="L123" i="5"/>
  <c r="J123" i="5"/>
  <c r="H123" i="5"/>
  <c r="L122" i="5"/>
  <c r="J122" i="5"/>
  <c r="H122" i="5"/>
  <c r="L121" i="5"/>
  <c r="J121" i="5"/>
  <c r="H121" i="5"/>
  <c r="L120" i="5"/>
  <c r="J120" i="5"/>
  <c r="H120" i="5"/>
  <c r="F102" i="5"/>
  <c r="F101" i="5"/>
  <c r="F100" i="5"/>
  <c r="L111" i="5"/>
  <c r="J111" i="5"/>
  <c r="H111" i="5"/>
  <c r="F111" i="5"/>
  <c r="L110" i="5"/>
  <c r="J110" i="5"/>
  <c r="H110" i="5"/>
  <c r="F110" i="5"/>
  <c r="L109" i="5"/>
  <c r="J109" i="5"/>
  <c r="H109" i="5"/>
  <c r="F109" i="5"/>
  <c r="L108" i="5"/>
  <c r="J108" i="5"/>
  <c r="H108" i="5"/>
  <c r="F108" i="5"/>
  <c r="L107" i="5"/>
  <c r="J107" i="5"/>
  <c r="H107" i="5"/>
  <c r="F107" i="5"/>
  <c r="L106" i="5"/>
  <c r="J106" i="5"/>
  <c r="H106" i="5"/>
  <c r="F106" i="5"/>
  <c r="L105" i="5"/>
  <c r="J105" i="5"/>
  <c r="H105" i="5"/>
  <c r="F105" i="5"/>
  <c r="L104" i="5"/>
  <c r="J104" i="5"/>
  <c r="H104" i="5"/>
  <c r="F104" i="5"/>
  <c r="L103" i="5"/>
  <c r="J103" i="5"/>
  <c r="H103" i="5"/>
  <c r="F103" i="5"/>
  <c r="L102" i="5"/>
  <c r="J102" i="5"/>
  <c r="H102" i="5"/>
  <c r="L101" i="5"/>
  <c r="J101" i="5"/>
  <c r="H101" i="5"/>
  <c r="L100" i="5"/>
  <c r="J100" i="5"/>
  <c r="H100" i="5"/>
  <c r="I6" i="9" l="1"/>
  <c r="J63" i="9"/>
  <c r="E425" i="5"/>
  <c r="O402" i="5"/>
  <c r="O403" i="5"/>
  <c r="O404" i="5"/>
  <c r="O405" i="5"/>
  <c r="O406" i="5"/>
  <c r="O165" i="5"/>
  <c r="O164" i="5"/>
  <c r="O166" i="5"/>
  <c r="O176" i="5"/>
  <c r="O350" i="5"/>
  <c r="O348" i="5"/>
  <c r="O414" i="5"/>
  <c r="O416" i="5"/>
  <c r="O418" i="5"/>
  <c r="O349" i="5"/>
  <c r="O415" i="5"/>
  <c r="O419" i="5"/>
  <c r="O423" i="5"/>
  <c r="O352" i="5"/>
  <c r="G425" i="5"/>
  <c r="O420" i="5"/>
  <c r="O424" i="5"/>
  <c r="K425" i="5"/>
  <c r="K426" i="5" s="1"/>
  <c r="O417" i="5"/>
  <c r="I425" i="5"/>
  <c r="O422" i="5"/>
  <c r="O413" i="5"/>
  <c r="O421" i="5"/>
  <c r="O357" i="5"/>
  <c r="O358" i="5"/>
  <c r="O351" i="5"/>
  <c r="K359" i="5"/>
  <c r="O353" i="5"/>
  <c r="O354" i="5"/>
  <c r="O355" i="5"/>
  <c r="O347" i="5"/>
  <c r="I359" i="5"/>
  <c r="O356" i="5"/>
  <c r="G359" i="5"/>
  <c r="E359" i="5"/>
  <c r="I407" i="5"/>
  <c r="G407" i="5"/>
  <c r="O379" i="5"/>
  <c r="O376" i="5"/>
  <c r="O380" i="5"/>
  <c r="O393" i="5"/>
  <c r="O383" i="5"/>
  <c r="O377" i="5"/>
  <c r="K407" i="5"/>
  <c r="K408" i="5" s="1"/>
  <c r="G386" i="5"/>
  <c r="I386" i="5"/>
  <c r="E407" i="5"/>
  <c r="O384" i="5"/>
  <c r="E386" i="5"/>
  <c r="O381" i="5"/>
  <c r="O385" i="5"/>
  <c r="O378" i="5"/>
  <c r="O382" i="5"/>
  <c r="K386" i="5"/>
  <c r="K387" i="5" s="1"/>
  <c r="O327" i="5"/>
  <c r="O334" i="5"/>
  <c r="O335" i="5"/>
  <c r="O336" i="5"/>
  <c r="O375" i="5"/>
  <c r="O333" i="5"/>
  <c r="O374" i="5"/>
  <c r="O332" i="5"/>
  <c r="I340" i="5"/>
  <c r="O337" i="5"/>
  <c r="G340" i="5"/>
  <c r="K340" i="5"/>
  <c r="O338" i="5"/>
  <c r="G318" i="5"/>
  <c r="O310" i="5"/>
  <c r="O339" i="5"/>
  <c r="O311" i="5"/>
  <c r="E340" i="5"/>
  <c r="I318" i="5"/>
  <c r="O315" i="5"/>
  <c r="E318" i="5"/>
  <c r="K318" i="5"/>
  <c r="O316" i="5"/>
  <c r="O317" i="5"/>
  <c r="O312" i="5"/>
  <c r="O313" i="5"/>
  <c r="O314" i="5"/>
  <c r="O306" i="5"/>
  <c r="O286" i="5"/>
  <c r="O288" i="5"/>
  <c r="G297" i="5"/>
  <c r="O296" i="5"/>
  <c r="K297" i="5"/>
  <c r="K298" i="5" s="1"/>
  <c r="O292" i="5"/>
  <c r="O287" i="5"/>
  <c r="O289" i="5"/>
  <c r="O291" i="5"/>
  <c r="O285" i="5"/>
  <c r="I297" i="5"/>
  <c r="O293" i="5"/>
  <c r="O294" i="5"/>
  <c r="O267" i="5"/>
  <c r="O271" i="5"/>
  <c r="O290" i="5"/>
  <c r="E297" i="5"/>
  <c r="O295" i="5"/>
  <c r="O270" i="5"/>
  <c r="G278" i="5"/>
  <c r="E278" i="5"/>
  <c r="I278" i="5"/>
  <c r="O268" i="5"/>
  <c r="O273" i="5"/>
  <c r="O277" i="5"/>
  <c r="O272" i="5"/>
  <c r="O269" i="5"/>
  <c r="O274" i="5"/>
  <c r="O275" i="5"/>
  <c r="K278" i="5"/>
  <c r="K279" i="5" s="1"/>
  <c r="O266" i="5"/>
  <c r="O276" i="5"/>
  <c r="O212" i="5"/>
  <c r="O219" i="5"/>
  <c r="O245" i="5"/>
  <c r="O249" i="5"/>
  <c r="O250" i="5"/>
  <c r="E220" i="5"/>
  <c r="I257" i="5"/>
  <c r="O246" i="5"/>
  <c r="O251" i="5"/>
  <c r="O252" i="5"/>
  <c r="O253" i="5"/>
  <c r="O254" i="5"/>
  <c r="O216" i="5"/>
  <c r="K257" i="5"/>
  <c r="K258" i="5" s="1"/>
  <c r="O247" i="5"/>
  <c r="E257" i="5"/>
  <c r="O248" i="5"/>
  <c r="O256" i="5"/>
  <c r="O214" i="5"/>
  <c r="O215" i="5"/>
  <c r="O255" i="5"/>
  <c r="G257" i="5"/>
  <c r="O208" i="5"/>
  <c r="O217" i="5"/>
  <c r="O163" i="5"/>
  <c r="O213" i="5"/>
  <c r="O218" i="5"/>
  <c r="O209" i="5"/>
  <c r="O211" i="5"/>
  <c r="G220" i="5"/>
  <c r="I220" i="5"/>
  <c r="K220" i="5"/>
  <c r="K221" i="5" s="1"/>
  <c r="O207" i="5"/>
  <c r="O177" i="5"/>
  <c r="O178" i="5"/>
  <c r="G179" i="5"/>
  <c r="I179" i="5"/>
  <c r="K179" i="5"/>
  <c r="K180" i="5" s="1"/>
  <c r="E179" i="5"/>
  <c r="O124" i="5"/>
  <c r="O126" i="5"/>
  <c r="O130" i="5"/>
  <c r="O127" i="5"/>
  <c r="O131" i="5"/>
  <c r="O128" i="5"/>
  <c r="O120" i="5"/>
  <c r="O129" i="5"/>
  <c r="O125" i="5"/>
  <c r="G132" i="5"/>
  <c r="O123" i="5"/>
  <c r="I132" i="5"/>
  <c r="O122" i="5"/>
  <c r="O121" i="5"/>
  <c r="K132" i="5"/>
  <c r="K133" i="5" s="1"/>
  <c r="O102" i="5"/>
  <c r="O107" i="5"/>
  <c r="O111" i="5"/>
  <c r="E132" i="5"/>
  <c r="O101" i="5"/>
  <c r="O103" i="5"/>
  <c r="O104" i="5"/>
  <c r="O108" i="5"/>
  <c r="K112" i="5"/>
  <c r="K113" i="5" s="1"/>
  <c r="O105" i="5"/>
  <c r="O109" i="5"/>
  <c r="E112" i="5"/>
  <c r="O106" i="5"/>
  <c r="O110" i="5"/>
  <c r="G112" i="5"/>
  <c r="I112" i="5"/>
  <c r="O100" i="5"/>
  <c r="O153" i="5" l="1"/>
  <c r="O363" i="5"/>
  <c r="O431" i="5"/>
  <c r="O407" i="5"/>
  <c r="O425" i="5"/>
  <c r="O359" i="5"/>
  <c r="O386" i="5"/>
  <c r="O340" i="5"/>
  <c r="O318" i="5"/>
  <c r="O297" i="5"/>
  <c r="O278" i="5"/>
  <c r="O257" i="5"/>
  <c r="O220" i="5"/>
  <c r="O179" i="5"/>
  <c r="O132" i="5"/>
  <c r="O112" i="5"/>
  <c r="L536" i="5" l="1"/>
  <c r="J536" i="5"/>
  <c r="H536" i="5"/>
  <c r="F536" i="5"/>
  <c r="L535" i="5"/>
  <c r="J535" i="5"/>
  <c r="H535" i="5"/>
  <c r="F535" i="5"/>
  <c r="L534" i="5"/>
  <c r="J534" i="5"/>
  <c r="H534" i="5"/>
  <c r="F534" i="5"/>
  <c r="L533" i="5"/>
  <c r="J533" i="5"/>
  <c r="H533" i="5"/>
  <c r="F533" i="5"/>
  <c r="L532" i="5"/>
  <c r="J532" i="5"/>
  <c r="H532" i="5"/>
  <c r="F532" i="5"/>
  <c r="L531" i="5"/>
  <c r="J531" i="5"/>
  <c r="H531" i="5"/>
  <c r="F531" i="5"/>
  <c r="L530" i="5"/>
  <c r="J530" i="5"/>
  <c r="H530" i="5"/>
  <c r="F530" i="5"/>
  <c r="L529" i="5"/>
  <c r="J529" i="5"/>
  <c r="H529" i="5"/>
  <c r="F529" i="5"/>
  <c r="L528" i="5"/>
  <c r="J528" i="5"/>
  <c r="H528" i="5"/>
  <c r="F528" i="5"/>
  <c r="L527" i="5"/>
  <c r="J527" i="5"/>
  <c r="H527" i="5"/>
  <c r="F527" i="5"/>
  <c r="L526" i="5"/>
  <c r="J526" i="5"/>
  <c r="H526" i="5"/>
  <c r="F526" i="5"/>
  <c r="L525" i="5"/>
  <c r="J525" i="5"/>
  <c r="H525" i="5"/>
  <c r="F525" i="5"/>
  <c r="L508" i="5"/>
  <c r="J508" i="5"/>
  <c r="H508" i="5"/>
  <c r="F508" i="5"/>
  <c r="L507" i="5"/>
  <c r="J507" i="5"/>
  <c r="H507" i="5"/>
  <c r="F507" i="5"/>
  <c r="L506" i="5"/>
  <c r="J506" i="5"/>
  <c r="H506" i="5"/>
  <c r="F506" i="5"/>
  <c r="L505" i="5"/>
  <c r="J505" i="5"/>
  <c r="H505" i="5"/>
  <c r="F505" i="5"/>
  <c r="L504" i="5"/>
  <c r="J504" i="5"/>
  <c r="H504" i="5"/>
  <c r="F504" i="5"/>
  <c r="L503" i="5"/>
  <c r="J503" i="5"/>
  <c r="H503" i="5"/>
  <c r="F503" i="5"/>
  <c r="L502" i="5"/>
  <c r="J502" i="5"/>
  <c r="H502" i="5"/>
  <c r="F502" i="5"/>
  <c r="L501" i="5"/>
  <c r="J501" i="5"/>
  <c r="H501" i="5"/>
  <c r="F501" i="5"/>
  <c r="L500" i="5"/>
  <c r="J500" i="5"/>
  <c r="H500" i="5"/>
  <c r="F500" i="5"/>
  <c r="L499" i="5"/>
  <c r="J499" i="5"/>
  <c r="H499" i="5"/>
  <c r="F499" i="5"/>
  <c r="L498" i="5"/>
  <c r="J498" i="5"/>
  <c r="H498" i="5"/>
  <c r="F498" i="5"/>
  <c r="L497" i="5"/>
  <c r="J497" i="5"/>
  <c r="H497" i="5"/>
  <c r="F497" i="5"/>
  <c r="L480" i="5"/>
  <c r="J480" i="5"/>
  <c r="H480" i="5"/>
  <c r="F480" i="5"/>
  <c r="L479" i="5"/>
  <c r="J479" i="5"/>
  <c r="H479" i="5"/>
  <c r="F479" i="5"/>
  <c r="L478" i="5"/>
  <c r="J478" i="5"/>
  <c r="H478" i="5"/>
  <c r="F478" i="5"/>
  <c r="L477" i="5"/>
  <c r="J477" i="5"/>
  <c r="H477" i="5"/>
  <c r="F477" i="5"/>
  <c r="L476" i="5"/>
  <c r="J476" i="5"/>
  <c r="H476" i="5"/>
  <c r="F476" i="5"/>
  <c r="L475" i="5"/>
  <c r="J475" i="5"/>
  <c r="H475" i="5"/>
  <c r="F475" i="5"/>
  <c r="L474" i="5"/>
  <c r="J474" i="5"/>
  <c r="H474" i="5"/>
  <c r="F474" i="5"/>
  <c r="L473" i="5"/>
  <c r="J473" i="5"/>
  <c r="H473" i="5"/>
  <c r="F473" i="5"/>
  <c r="L472" i="5"/>
  <c r="J472" i="5"/>
  <c r="H472" i="5"/>
  <c r="F472" i="5"/>
  <c r="L471" i="5"/>
  <c r="J471" i="5"/>
  <c r="H471" i="5"/>
  <c r="F471" i="5"/>
  <c r="L470" i="5"/>
  <c r="J470" i="5"/>
  <c r="H470" i="5"/>
  <c r="F470" i="5"/>
  <c r="L469" i="5"/>
  <c r="J469" i="5"/>
  <c r="H469" i="5"/>
  <c r="F469" i="5"/>
  <c r="L453" i="5"/>
  <c r="J453" i="5"/>
  <c r="H453" i="5"/>
  <c r="F453" i="5"/>
  <c r="L452" i="5"/>
  <c r="J452" i="5"/>
  <c r="H452" i="5"/>
  <c r="F452" i="5"/>
  <c r="L451" i="5"/>
  <c r="J451" i="5"/>
  <c r="H451" i="5"/>
  <c r="F451" i="5"/>
  <c r="L450" i="5"/>
  <c r="J450" i="5"/>
  <c r="H450" i="5"/>
  <c r="F450" i="5"/>
  <c r="L449" i="5"/>
  <c r="J449" i="5"/>
  <c r="H449" i="5"/>
  <c r="F449" i="5"/>
  <c r="L448" i="5"/>
  <c r="J448" i="5"/>
  <c r="H448" i="5"/>
  <c r="F448" i="5"/>
  <c r="L447" i="5"/>
  <c r="J447" i="5"/>
  <c r="H447" i="5"/>
  <c r="F447" i="5"/>
  <c r="L446" i="5"/>
  <c r="J446" i="5"/>
  <c r="H446" i="5"/>
  <c r="F446" i="5"/>
  <c r="L445" i="5"/>
  <c r="J445" i="5"/>
  <c r="H445" i="5"/>
  <c r="F445" i="5"/>
  <c r="L444" i="5"/>
  <c r="J444" i="5"/>
  <c r="H444" i="5"/>
  <c r="F444" i="5"/>
  <c r="L443" i="5"/>
  <c r="J443" i="5"/>
  <c r="H443" i="5"/>
  <c r="F443" i="5"/>
  <c r="L442" i="5"/>
  <c r="J442" i="5"/>
  <c r="H442" i="5"/>
  <c r="F442" i="5"/>
  <c r="O448" i="5" l="1"/>
  <c r="E481" i="5"/>
  <c r="O485" i="5" s="1"/>
  <c r="O497" i="5"/>
  <c r="O501" i="5"/>
  <c r="O505" i="5"/>
  <c r="E537" i="5"/>
  <c r="O541" i="5" s="1"/>
  <c r="G454" i="5"/>
  <c r="O443" i="5"/>
  <c r="O446" i="5"/>
  <c r="O447" i="5"/>
  <c r="I454" i="5"/>
  <c r="I455" i="5" s="1"/>
  <c r="O450" i="5"/>
  <c r="O451" i="5"/>
  <c r="G481" i="5"/>
  <c r="O470" i="5"/>
  <c r="O473" i="5"/>
  <c r="O474" i="5"/>
  <c r="O477" i="5"/>
  <c r="O478" i="5"/>
  <c r="G509" i="5"/>
  <c r="G510" i="5" s="1"/>
  <c r="O498" i="5"/>
  <c r="O502" i="5"/>
  <c r="O506" i="5"/>
  <c r="G537" i="5"/>
  <c r="O526" i="5"/>
  <c r="O529" i="5"/>
  <c r="O530" i="5"/>
  <c r="O533" i="5"/>
  <c r="O534" i="5"/>
  <c r="O507" i="5"/>
  <c r="I537" i="5"/>
  <c r="I538" i="5" s="1"/>
  <c r="K454" i="5"/>
  <c r="K455" i="5" s="1"/>
  <c r="O444" i="5"/>
  <c r="O445" i="5"/>
  <c r="I481" i="5"/>
  <c r="I482" i="5" s="1"/>
  <c r="O479" i="5"/>
  <c r="I509" i="5"/>
  <c r="I510" i="5" s="1"/>
  <c r="O499" i="5"/>
  <c r="O503" i="5"/>
  <c r="E454" i="5"/>
  <c r="O458" i="5" s="1"/>
  <c r="O449" i="5"/>
  <c r="O452" i="5"/>
  <c r="O453" i="5"/>
  <c r="K481" i="5"/>
  <c r="K482" i="5" s="1"/>
  <c r="O471" i="5"/>
  <c r="O472" i="5"/>
  <c r="O475" i="5"/>
  <c r="O476" i="5"/>
  <c r="O480" i="5"/>
  <c r="K509" i="5"/>
  <c r="K510" i="5" s="1"/>
  <c r="O500" i="5"/>
  <c r="O504" i="5"/>
  <c r="O508" i="5"/>
  <c r="K537" i="5"/>
  <c r="K538" i="5" s="1"/>
  <c r="O527" i="5"/>
  <c r="O528" i="5"/>
  <c r="O531" i="5"/>
  <c r="O532" i="5"/>
  <c r="O535" i="5"/>
  <c r="O536" i="5"/>
  <c r="O525" i="5"/>
  <c r="E509" i="5"/>
  <c r="O513" i="5" s="1"/>
  <c r="O469" i="5"/>
  <c r="O442" i="5"/>
  <c r="O454" i="5" l="1"/>
  <c r="O509" i="5"/>
  <c r="O481" i="5"/>
  <c r="O537" i="5"/>
</calcChain>
</file>

<file path=xl/sharedStrings.xml><?xml version="1.0" encoding="utf-8"?>
<sst xmlns="http://schemas.openxmlformats.org/spreadsheetml/2006/main" count="1866" uniqueCount="299">
  <si>
    <t>Planilha Orçamentária</t>
  </si>
  <si>
    <t>Emp.:</t>
  </si>
  <si>
    <t>HAUS Construção Consciente</t>
  </si>
  <si>
    <t>Tipo da Obra:</t>
  </si>
  <si>
    <t>Residencial</t>
  </si>
  <si>
    <t>End. Empr.:</t>
  </si>
  <si>
    <t>Rua D. Francisca, 3309, sala 201, Saguaçu</t>
  </si>
  <si>
    <t>Prazo:</t>
  </si>
  <si>
    <t>Cliente:</t>
  </si>
  <si>
    <t>Início</t>
  </si>
  <si>
    <t>End. Obra:</t>
  </si>
  <si>
    <t>Área:</t>
  </si>
  <si>
    <t>Obra:</t>
  </si>
  <si>
    <t>Preço Total:</t>
  </si>
  <si>
    <t>Previsto</t>
  </si>
  <si>
    <t>Serviço</t>
  </si>
  <si>
    <t>Fornecedor</t>
  </si>
  <si>
    <t>Quantidade</t>
  </si>
  <si>
    <t>Unid</t>
  </si>
  <si>
    <t>V. Unit</t>
  </si>
  <si>
    <t>Total</t>
  </si>
  <si>
    <t>uni</t>
  </si>
  <si>
    <t>CUSTO TOTAL DO ÍTEM</t>
  </si>
  <si>
    <t xml:space="preserve">Fundação </t>
  </si>
  <si>
    <t xml:space="preserve">Equipmaq </t>
  </si>
  <si>
    <t xml:space="preserve">dias </t>
  </si>
  <si>
    <t xml:space="preserve">Areias Venâncio </t>
  </si>
  <si>
    <t>m³</t>
  </si>
  <si>
    <t xml:space="preserve">Madeiras </t>
  </si>
  <si>
    <t xml:space="preserve">Dellagnolo </t>
  </si>
  <si>
    <t xml:space="preserve">Plásticos </t>
  </si>
  <si>
    <t xml:space="preserve">Pedra Boa </t>
  </si>
  <si>
    <t xml:space="preserve">Aço </t>
  </si>
  <si>
    <t xml:space="preserve">Scaini </t>
  </si>
  <si>
    <t xml:space="preserve">Concreto </t>
  </si>
  <si>
    <t xml:space="preserve">Supermix </t>
  </si>
  <si>
    <t xml:space="preserve">mês </t>
  </si>
  <si>
    <t>m²</t>
  </si>
  <si>
    <t xml:space="preserve">Leandro ferragens </t>
  </si>
  <si>
    <t xml:space="preserve">estrutura </t>
  </si>
  <si>
    <t xml:space="preserve">formas </t>
  </si>
  <si>
    <t xml:space="preserve">Versátil </t>
  </si>
  <si>
    <t xml:space="preserve">Andaimes </t>
  </si>
  <si>
    <t xml:space="preserve">Casa do Construtor </t>
  </si>
  <si>
    <t xml:space="preserve">Lajes </t>
  </si>
  <si>
    <t xml:space="preserve">Proteng </t>
  </si>
  <si>
    <t xml:space="preserve">Diversos </t>
  </si>
  <si>
    <t xml:space="preserve">Caixa d'água </t>
  </si>
  <si>
    <t xml:space="preserve">Alvenaria, reboco e contra piso </t>
  </si>
  <si>
    <t xml:space="preserve">Alveria </t>
  </si>
  <si>
    <t xml:space="preserve">Reboco </t>
  </si>
  <si>
    <t xml:space="preserve">Contra piso </t>
  </si>
  <si>
    <t xml:space="preserve">Elétrica </t>
  </si>
  <si>
    <t xml:space="preserve">Material elétrico </t>
  </si>
  <si>
    <t xml:space="preserve">casa </t>
  </si>
  <si>
    <t>casa</t>
  </si>
  <si>
    <t xml:space="preserve">Hidrossanitário </t>
  </si>
  <si>
    <t xml:space="preserve">Material hidrossanitário </t>
  </si>
  <si>
    <t xml:space="preserve">Gás </t>
  </si>
  <si>
    <t xml:space="preserve">Material + instalação </t>
  </si>
  <si>
    <t xml:space="preserve">Joinville Gás </t>
  </si>
  <si>
    <t xml:space="preserve">Infra ar condicionado </t>
  </si>
  <si>
    <t xml:space="preserve">Tecnoville </t>
  </si>
  <si>
    <t xml:space="preserve">Outros </t>
  </si>
  <si>
    <t xml:space="preserve">Limpeza </t>
  </si>
  <si>
    <t xml:space="preserve">Brioville </t>
  </si>
  <si>
    <t>un</t>
  </si>
  <si>
    <t xml:space="preserve">Plotagens </t>
  </si>
  <si>
    <t xml:space="preserve">Capeg </t>
  </si>
  <si>
    <t xml:space="preserve">verb. </t>
  </si>
  <si>
    <t>Caçamba de entulho</t>
  </si>
  <si>
    <t xml:space="preserve">Battisti caçambas </t>
  </si>
  <si>
    <t>Fornecedores</t>
  </si>
  <si>
    <t>Menores valores</t>
  </si>
  <si>
    <t>Compra ideal</t>
  </si>
  <si>
    <t>Qtd.</t>
  </si>
  <si>
    <t>un.</t>
  </si>
  <si>
    <t>Unitário</t>
  </si>
  <si>
    <t>Com desconto</t>
  </si>
  <si>
    <t xml:space="preserve">FUNDAÇÃO </t>
  </si>
  <si>
    <t>Equipmaq</t>
  </si>
  <si>
    <t xml:space="preserve">Nossa Senhora </t>
  </si>
  <si>
    <t xml:space="preserve">Compactação </t>
  </si>
  <si>
    <t xml:space="preserve">Placa vibratória </t>
  </si>
  <si>
    <t xml:space="preserve">Compactador Sapo </t>
  </si>
  <si>
    <t xml:space="preserve">Margem de Atualização </t>
  </si>
  <si>
    <t xml:space="preserve">venâncio </t>
  </si>
  <si>
    <t xml:space="preserve">Rudnick </t>
  </si>
  <si>
    <t xml:space="preserve">Pó de brita </t>
  </si>
  <si>
    <t>FUNDAÇÃO</t>
  </si>
  <si>
    <t xml:space="preserve">Buzzi </t>
  </si>
  <si>
    <t xml:space="preserve">Rozza </t>
  </si>
  <si>
    <t xml:space="preserve">Madeira </t>
  </si>
  <si>
    <t xml:space="preserve">Caibros 5x5x300cm </t>
  </si>
  <si>
    <t xml:space="preserve">SD Plático </t>
  </si>
  <si>
    <t xml:space="preserve">Plástico </t>
  </si>
  <si>
    <t xml:space="preserve">Rolo de Lona </t>
  </si>
  <si>
    <t xml:space="preserve">Espaçador </t>
  </si>
  <si>
    <t xml:space="preserve">Protetor de vergalhão </t>
  </si>
  <si>
    <t xml:space="preserve">Leandro Ferragens </t>
  </si>
  <si>
    <t>Prego 17x27</t>
  </si>
  <si>
    <t>kg</t>
  </si>
  <si>
    <t>Arame 18</t>
  </si>
  <si>
    <t xml:space="preserve">Telas fio 3,4mm (3x2) </t>
  </si>
  <si>
    <t xml:space="preserve">Premix </t>
  </si>
  <si>
    <t>Argaville</t>
  </si>
  <si>
    <t>Concreto 30mpa</t>
  </si>
  <si>
    <t xml:space="preserve">TOTAL DA FUNDAÇÃO </t>
  </si>
  <si>
    <t xml:space="preserve">SUPRAESTRUTURA </t>
  </si>
  <si>
    <t>Leandro Ferragens</t>
  </si>
  <si>
    <t>Aço</t>
  </si>
  <si>
    <t>Arame 12</t>
  </si>
  <si>
    <t>Telas fio 3,4mm 15x15 (3x2) (lajes)</t>
  </si>
  <si>
    <t xml:space="preserve">Barras de 5mm (estribos) </t>
  </si>
  <si>
    <t>Rozza</t>
  </si>
  <si>
    <t>Tabuas 2,5x30x300cm (pilares e vigas)</t>
  </si>
  <si>
    <t>Caibro 5x5x400cm (travamento de painéis)</t>
  </si>
  <si>
    <t xml:space="preserve">Caibro 5x10x300cm (apio de lajes) </t>
  </si>
  <si>
    <t xml:space="preserve">Sarrafos 2,5x5x300cm (travamentos) </t>
  </si>
  <si>
    <t xml:space="preserve">Casa do construtor </t>
  </si>
  <si>
    <t>mês.</t>
  </si>
  <si>
    <t>rolo</t>
  </si>
  <si>
    <t xml:space="preserve">Lajes São Luiz </t>
  </si>
  <si>
    <t>andaime c/ assesórios 12 peças</t>
  </si>
  <si>
    <t xml:space="preserve">Ande Cimento </t>
  </si>
  <si>
    <t xml:space="preserve">Venâncio </t>
  </si>
  <si>
    <t xml:space="preserve">Locação de equipamentos </t>
  </si>
  <si>
    <t xml:space="preserve">Petrolândia </t>
  </si>
  <si>
    <t xml:space="preserve">Steil </t>
  </si>
  <si>
    <t xml:space="preserve">Caibros 05x10x300cm (cobertura) </t>
  </si>
  <si>
    <t xml:space="preserve">Telhas de fibrocimento 6mm </t>
  </si>
  <si>
    <t xml:space="preserve">TOTAL DE SUPRAESTRUTURA </t>
  </si>
  <si>
    <t xml:space="preserve">ALVENARIA, REBOCO E CONTRA PISO </t>
  </si>
  <si>
    <t xml:space="preserve">ALVENARIA E REBOCO </t>
  </si>
  <si>
    <t xml:space="preserve">Petrôlandia </t>
  </si>
  <si>
    <t>Alveria</t>
  </si>
  <si>
    <t xml:space="preserve">uni </t>
  </si>
  <si>
    <t xml:space="preserve">Barras de 8mm (vergas e contra vergas) </t>
  </si>
  <si>
    <t xml:space="preserve">Massa asentamento </t>
  </si>
  <si>
    <t xml:space="preserve">Ande </t>
  </si>
  <si>
    <t xml:space="preserve">Cimento </t>
  </si>
  <si>
    <t xml:space="preserve">Areia grossa </t>
  </si>
  <si>
    <t xml:space="preserve">Bianco 18l </t>
  </si>
  <si>
    <t xml:space="preserve">TOTAL DE ALVENARIA, REBOCO E CONTRAPISO </t>
  </si>
  <si>
    <t xml:space="preserve">ELÉTRICA </t>
  </si>
  <si>
    <t xml:space="preserve">Cerel </t>
  </si>
  <si>
    <t xml:space="preserve">Corrugado 2" substerrâneo preto 50m </t>
  </si>
  <si>
    <t>m</t>
  </si>
  <si>
    <t>Corrugado de 3/4 amarelo 25m</t>
  </si>
  <si>
    <t xml:space="preserve">Corrugado de 3/4 laranja </t>
  </si>
  <si>
    <t>Caixinhas 4x2</t>
  </si>
  <si>
    <t xml:space="preserve">Quadro de elétrica 36 disjuntores </t>
  </si>
  <si>
    <t>Quandro de comunicação 20x20</t>
  </si>
  <si>
    <t xml:space="preserve">Caixa de passagem octagonal </t>
  </si>
  <si>
    <t>Luva de preção 3/4</t>
  </si>
  <si>
    <t>Fita isolante 19x20 (caixa c/ 10)</t>
  </si>
  <si>
    <t>cax</t>
  </si>
  <si>
    <t xml:space="preserve">TOTAL DE ELÉTRICA </t>
  </si>
  <si>
    <t xml:space="preserve">HIDROSSANITÁRIO </t>
  </si>
  <si>
    <t>Acquafort</t>
  </si>
  <si>
    <t xml:space="preserve">Hidráulica </t>
  </si>
  <si>
    <t xml:space="preserve">TOTAL DE HIDROSSANITÁRIO </t>
  </si>
  <si>
    <t xml:space="preserve">GÁS </t>
  </si>
  <si>
    <t xml:space="preserve">Sistema de gás </t>
  </si>
  <si>
    <t>sis.</t>
  </si>
  <si>
    <t xml:space="preserve">TOTAL DE GÁS </t>
  </si>
  <si>
    <t xml:space="preserve">INFRA AR CONDICIONADO </t>
  </si>
  <si>
    <t xml:space="preserve">Mão de Obra e Material </t>
  </si>
  <si>
    <t xml:space="preserve">TOTAL DE INFRA AR CONDICONADO </t>
  </si>
  <si>
    <t xml:space="preserve">Frete </t>
  </si>
  <si>
    <t>Agregados / aterro baldrames</t>
  </si>
  <si>
    <t>dia</t>
  </si>
  <si>
    <t xml:space="preserve">Tabuas 25x5x300cm </t>
  </si>
  <si>
    <t xml:space="preserve">Sarrafos 2,5x5x300cm </t>
  </si>
  <si>
    <t xml:space="preserve">Barras 10mm (sapatas e aranques 6) </t>
  </si>
  <si>
    <t xml:space="preserve">Barras de 10mm (vigas superior)  </t>
  </si>
  <si>
    <t xml:space="preserve">Barras de 12,5mm (Vigas inferior) </t>
  </si>
  <si>
    <t xml:space="preserve">Bomba </t>
  </si>
  <si>
    <t xml:space="preserve">Barras de 10mm (laje) </t>
  </si>
  <si>
    <t xml:space="preserve">Barras de 10mm (pilares) </t>
  </si>
  <si>
    <t xml:space="preserve">Barras de 8mm (laje) </t>
  </si>
  <si>
    <t xml:space="preserve">Barras de 5mm (pilares) </t>
  </si>
  <si>
    <t xml:space="preserve">Barras de 12,5mm (viga) </t>
  </si>
  <si>
    <t xml:space="preserve">Barras de 5mm (vigas) </t>
  </si>
  <si>
    <t xml:space="preserve">Barras de 6.3mm (vigas de borda laje)  </t>
  </si>
  <si>
    <t xml:space="preserve">Barras de 8mm (vergas) </t>
  </si>
  <si>
    <t>Tabuas 2,5x20x300cm (bordas de laje)</t>
  </si>
  <si>
    <t>Tabuas 2,5x10x300cm (nervuras)</t>
  </si>
  <si>
    <t>Tabuas 2,5x14x300cm (pilares e vigas)</t>
  </si>
  <si>
    <t xml:space="preserve">Máquinas (vibrador) </t>
  </si>
  <si>
    <t>vezes</t>
  </si>
  <si>
    <t xml:space="preserve">Vibrador </t>
  </si>
  <si>
    <t>Tijolo 14x19x19</t>
  </si>
  <si>
    <t>Tijolos 14x19x19</t>
  </si>
  <si>
    <t xml:space="preserve">Toda obra </t>
  </si>
  <si>
    <t xml:space="preserve">Aprumador de pilar </t>
  </si>
  <si>
    <t xml:space="preserve">Areia </t>
  </si>
  <si>
    <t>Plástificante (18l)</t>
  </si>
  <si>
    <t>car.</t>
  </si>
  <si>
    <t>4 meses</t>
  </si>
  <si>
    <t>verba.</t>
  </si>
  <si>
    <t xml:space="preserve">fundação </t>
  </si>
  <si>
    <t xml:space="preserve">Concreto + bomba </t>
  </si>
  <si>
    <t xml:space="preserve">Máquinas compactação manual  </t>
  </si>
  <si>
    <t xml:space="preserve">Agregados </t>
  </si>
  <si>
    <t xml:space="preserve">Aprumador metáilico </t>
  </si>
  <si>
    <t xml:space="preserve">Estrutura (Caixa d'água) </t>
  </si>
  <si>
    <t xml:space="preserve">caixa d'água </t>
  </si>
  <si>
    <t>Reboco 180m²</t>
  </si>
  <si>
    <t xml:space="preserve">Betoneira 400l </t>
  </si>
  <si>
    <t>verba</t>
  </si>
  <si>
    <t xml:space="preserve">saco </t>
  </si>
  <si>
    <t xml:space="preserve">Supraestrutura </t>
  </si>
  <si>
    <t xml:space="preserve">Máquina polimento </t>
  </si>
  <si>
    <t xml:space="preserve">Bailarina com discos </t>
  </si>
  <si>
    <t xml:space="preserve">Entrega </t>
  </si>
  <si>
    <t xml:space="preserve">IMPERMEABILIZAÇÃO COBERTURA </t>
  </si>
  <si>
    <t xml:space="preserve">Souza tonelli </t>
  </si>
  <si>
    <t xml:space="preserve">IMPERMEABILIZAÇÃO </t>
  </si>
  <si>
    <t>Impermeabilizante (polimérico) 50kg</t>
  </si>
  <si>
    <t>Contrapiso 97m² (4cm)</t>
  </si>
  <si>
    <t>Escoras</t>
  </si>
  <si>
    <t xml:space="preserve">Escoras elcalipto </t>
  </si>
  <si>
    <t xml:space="preserve">BRUTO - CONCRETO ARMADO E ALVENARIA </t>
  </si>
  <si>
    <t>Green Haus Empreendimentos Sustentáveis</t>
  </si>
  <si>
    <t>Rua Itajubá, 577 - Bom Retiro</t>
  </si>
  <si>
    <t>IDEAL House Club</t>
  </si>
  <si>
    <t xml:space="preserve">BRUTO </t>
  </si>
  <si>
    <t xml:space="preserve">Mão de obra Execução </t>
  </si>
  <si>
    <t xml:space="preserve">Máquinas de compactação manual </t>
  </si>
  <si>
    <t xml:space="preserve">Agreagados </t>
  </si>
  <si>
    <t xml:space="preserve">radier </t>
  </si>
  <si>
    <t xml:space="preserve">Painéis monolíticos </t>
  </si>
  <si>
    <t xml:space="preserve">Mundi EPS </t>
  </si>
  <si>
    <t xml:space="preserve">Madeiras Madeiras </t>
  </si>
  <si>
    <t xml:space="preserve">Escoras metáilicas </t>
  </si>
  <si>
    <t xml:space="preserve">Perfins metálicos de travamento </t>
  </si>
  <si>
    <t xml:space="preserve">O mercado </t>
  </si>
  <si>
    <t>verb.</t>
  </si>
  <si>
    <t xml:space="preserve">Telas de transpasse </t>
  </si>
  <si>
    <t xml:space="preserve">Telas Guaramirim </t>
  </si>
  <si>
    <t xml:space="preserve">rolo </t>
  </si>
  <si>
    <t xml:space="preserve">Emboço </t>
  </si>
  <si>
    <t xml:space="preserve">m² </t>
  </si>
  <si>
    <t>Locação de equipamentos</t>
  </si>
  <si>
    <t xml:space="preserve">Mão de obra </t>
  </si>
  <si>
    <t xml:space="preserve">Mão de obra elétrica </t>
  </si>
  <si>
    <t>Jean - Tecnoservc</t>
  </si>
  <si>
    <t xml:space="preserve">Mão de obra hidrossanitária </t>
  </si>
  <si>
    <t>Celso - Instalações +</t>
  </si>
  <si>
    <t xml:space="preserve">Descargas de material  </t>
  </si>
  <si>
    <t xml:space="preserve">CANTEIRO </t>
  </si>
  <si>
    <t xml:space="preserve">Canterio </t>
  </si>
  <si>
    <t xml:space="preserve">Tabuas 2,5x5x300cm </t>
  </si>
  <si>
    <t>Treliças TR12 (12m)</t>
  </si>
  <si>
    <t xml:space="preserve">Barras 10mm (sapatas e aranques 5) </t>
  </si>
  <si>
    <t xml:space="preserve">Barras 6.3mm (bordas radier) </t>
  </si>
  <si>
    <t xml:space="preserve">Reforços </t>
  </si>
  <si>
    <t xml:space="preserve">Barras de 6.3mm (travamentos)  </t>
  </si>
  <si>
    <t xml:space="preserve">Barras de 10mm (pilares e vigas) </t>
  </si>
  <si>
    <t xml:space="preserve">Barras de 8mm (ancoragens/aberturas)  </t>
  </si>
  <si>
    <t xml:space="preserve">Barras de 16mm (pilares e vigas) </t>
  </si>
  <si>
    <t>Tabuas 2,5x20x300cm (pilares e vigas)</t>
  </si>
  <si>
    <t>Tabuas 2,5x10x300cm (pilares e vigas)</t>
  </si>
  <si>
    <t xml:space="preserve">Escoras Metálicas </t>
  </si>
  <si>
    <t xml:space="preserve">Escoras metálicas 120 unidade </t>
  </si>
  <si>
    <t>Rolode tela 25x2 5x15</t>
  </si>
  <si>
    <t xml:space="preserve">Lajes do térreo e superior </t>
  </si>
  <si>
    <t xml:space="preserve">Cordoaria Brasil </t>
  </si>
  <si>
    <t>Cimento 50kg</t>
  </si>
  <si>
    <t>Fibras 600g</t>
  </si>
  <si>
    <t xml:space="preserve">Areia 6m³ </t>
  </si>
  <si>
    <t xml:space="preserve">car. </t>
  </si>
  <si>
    <t>Plástificante 20l</t>
  </si>
  <si>
    <t xml:space="preserve">Perfins Metálicos </t>
  </si>
  <si>
    <t>Perfis 5x5x3</t>
  </si>
  <si>
    <t xml:space="preserve">Máquinas (Vibrador, projetora) </t>
  </si>
  <si>
    <t>Tijolos 9x19x19</t>
  </si>
  <si>
    <t>Tijolo 9x19x19</t>
  </si>
  <si>
    <t>Max Mohr</t>
  </si>
  <si>
    <t xml:space="preserve">Massa de reboco </t>
  </si>
  <si>
    <t>Contrapiso 210m²</t>
  </si>
  <si>
    <t xml:space="preserve">Tota obra </t>
  </si>
  <si>
    <t xml:space="preserve">Máquinas escavações </t>
  </si>
  <si>
    <t xml:space="preserve">Aliança </t>
  </si>
  <si>
    <t xml:space="preserve">dia </t>
  </si>
  <si>
    <t xml:space="preserve">Alex (3 pedreiro 1 ajudante) </t>
  </si>
  <si>
    <t xml:space="preserve">Alex (3 pedreiros 1 ajudante) </t>
  </si>
  <si>
    <t xml:space="preserve">Aço 1 pavimento </t>
  </si>
  <si>
    <t xml:space="preserve">Aço 2 pavimento </t>
  </si>
  <si>
    <t xml:space="preserve">Máquina de escavação </t>
  </si>
  <si>
    <t xml:space="preserve">Máquina </t>
  </si>
  <si>
    <t xml:space="preserve">Escoras metálica </t>
  </si>
  <si>
    <t xml:space="preserve">Mão de Obra </t>
  </si>
  <si>
    <t>170m²</t>
  </si>
  <si>
    <t>5 meses</t>
  </si>
  <si>
    <t xml:space="preserve">CUSTO TOTAL POR CASA </t>
  </si>
  <si>
    <t xml:space="preserve">CUSTO TOTAL EMPREENDIMENTO DE 14 CASAS </t>
  </si>
  <si>
    <t xml:space="preserve">Monolite Brasil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</si>
</sst>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MS Sans Serif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entury Gothic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3"/>
      <name val="Century Gothic"/>
      <family val="2"/>
    </font>
    <font>
      <b/>
      <sz val="12"/>
      <name val="Century Gothic"/>
      <family val="2"/>
    </font>
    <font>
      <b/>
      <sz val="11"/>
      <name val="Century Gothic"/>
      <family val="2"/>
    </font>
    <font>
      <b/>
      <sz val="10"/>
      <name val="Century Gothic"/>
      <family val="2"/>
    </font>
    <font>
      <sz val="8"/>
      <color rgb="FF0070C0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13"/>
      <color rgb="FF0070C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0" fillId="0" borderId="0" xfId="0"/>
    <xf numFmtId="0" fontId="6" fillId="0" borderId="0" xfId="0" applyFont="1" applyAlignment="1">
      <alignment horizontal="right" vertical="center"/>
    </xf>
    <xf numFmtId="0" fontId="6" fillId="0" borderId="0" xfId="0" applyFont="1"/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center"/>
    </xf>
    <xf numFmtId="44" fontId="0" fillId="0" borderId="0" xfId="1" applyFont="1" applyBorder="1" applyAlignment="1">
      <alignment horizontal="center"/>
    </xf>
    <xf numFmtId="44" fontId="0" fillId="0" borderId="12" xfId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4" fontId="0" fillId="0" borderId="0" xfId="0" applyNumberFormat="1"/>
    <xf numFmtId="44" fontId="0" fillId="0" borderId="4" xfId="0" applyNumberFormat="1" applyBorder="1" applyAlignment="1">
      <alignment horizontal="center"/>
    </xf>
    <xf numFmtId="44" fontId="0" fillId="0" borderId="4" xfId="1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44" fontId="5" fillId="0" borderId="0" xfId="1" applyFont="1" applyBorder="1" applyAlignment="1">
      <alignment horizontal="center"/>
    </xf>
    <xf numFmtId="44" fontId="5" fillId="0" borderId="0" xfId="1" applyFont="1" applyBorder="1" applyAlignment="1">
      <alignment horizontal="center" vertical="center"/>
    </xf>
    <xf numFmtId="0" fontId="0" fillId="0" borderId="0" xfId="0" applyBorder="1"/>
    <xf numFmtId="0" fontId="8" fillId="0" borderId="0" xfId="0" applyFont="1" applyAlignment="1">
      <alignment horizontal="center" vertical="center"/>
    </xf>
    <xf numFmtId="44" fontId="9" fillId="0" borderId="0" xfId="0" applyNumberFormat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44" fontId="7" fillId="0" borderId="4" xfId="1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" fontId="13" fillId="5" borderId="2" xfId="2" applyNumberFormat="1" applyFont="1" applyFill="1" applyBorder="1" applyAlignment="1" applyProtection="1">
      <alignment horizontal="center" vertical="center"/>
      <protection locked="0"/>
    </xf>
    <xf numFmtId="4" fontId="13" fillId="5" borderId="3" xfId="2" applyNumberFormat="1" applyFont="1" applyFill="1" applyBorder="1" applyAlignment="1" applyProtection="1">
      <alignment horizontal="center" vertical="center"/>
      <protection locked="0"/>
    </xf>
    <xf numFmtId="0" fontId="15" fillId="7" borderId="4" xfId="2" applyFont="1" applyFill="1" applyBorder="1" applyAlignment="1" applyProtection="1">
      <alignment horizontal="left" vertical="center"/>
      <protection locked="0"/>
    </xf>
    <xf numFmtId="0" fontId="15" fillId="7" borderId="0" xfId="2" applyFont="1" applyFill="1" applyAlignment="1" applyProtection="1">
      <alignment vertical="center"/>
      <protection locked="0"/>
    </xf>
    <xf numFmtId="0" fontId="15" fillId="7" borderId="0" xfId="2" applyFont="1" applyFill="1" applyAlignment="1" applyProtection="1">
      <alignment horizontal="left" vertical="center"/>
      <protection locked="0"/>
    </xf>
    <xf numFmtId="2" fontId="15" fillId="7" borderId="0" xfId="2" applyNumberFormat="1" applyFont="1" applyFill="1" applyAlignment="1" applyProtection="1">
      <alignment horizontal="center" vertical="center"/>
      <protection locked="0"/>
    </xf>
    <xf numFmtId="0" fontId="15" fillId="7" borderId="0" xfId="2" applyFont="1" applyFill="1" applyAlignment="1" applyProtection="1">
      <alignment horizontal="center" vertical="center"/>
      <protection locked="0"/>
    </xf>
    <xf numFmtId="44" fontId="15" fillId="7" borderId="0" xfId="1" applyFont="1" applyFill="1" applyAlignment="1" applyProtection="1">
      <alignment vertical="center"/>
      <protection locked="0"/>
    </xf>
    <xf numFmtId="44" fontId="15" fillId="7" borderId="5" xfId="1" applyFont="1" applyFill="1" applyBorder="1" applyAlignment="1" applyProtection="1">
      <alignment vertical="center"/>
      <protection locked="0"/>
    </xf>
    <xf numFmtId="0" fontId="16" fillId="0" borderId="0" xfId="0" applyFont="1" applyAlignment="1">
      <alignment horizontal="left"/>
    </xf>
    <xf numFmtId="44" fontId="15" fillId="6" borderId="0" xfId="1" applyFont="1" applyFill="1" applyAlignment="1" applyProtection="1">
      <alignment vertical="center"/>
      <protection locked="0"/>
    </xf>
    <xf numFmtId="8" fontId="15" fillId="7" borderId="0" xfId="1" applyNumberFormat="1" applyFont="1" applyFill="1" applyAlignment="1" applyProtection="1">
      <alignment vertical="center"/>
      <protection locked="0"/>
    </xf>
    <xf numFmtId="9" fontId="15" fillId="7" borderId="0" xfId="2" applyNumberFormat="1" applyFont="1" applyFill="1" applyAlignment="1" applyProtection="1">
      <alignment horizontal="left" vertical="center"/>
      <protection locked="0"/>
    </xf>
    <xf numFmtId="1" fontId="15" fillId="7" borderId="0" xfId="2" applyNumberFormat="1" applyFont="1" applyFill="1" applyAlignment="1" applyProtection="1">
      <alignment horizontal="center" vertical="center"/>
      <protection locked="0"/>
    </xf>
    <xf numFmtId="0" fontId="15" fillId="6" borderId="4" xfId="2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3" fillId="0" borderId="1" xfId="2" applyFont="1" applyBorder="1" applyAlignment="1" applyProtection="1">
      <alignment horizontal="center" vertical="center"/>
      <protection locked="0"/>
    </xf>
    <xf numFmtId="0" fontId="13" fillId="0" borderId="2" xfId="2" applyFont="1" applyBorder="1" applyAlignment="1" applyProtection="1">
      <alignment horizontal="center" vertical="center"/>
      <protection locked="0"/>
    </xf>
    <xf numFmtId="0" fontId="13" fillId="0" borderId="3" xfId="2" applyFont="1" applyBorder="1" applyAlignment="1" applyProtection="1">
      <alignment horizontal="center" vertical="center"/>
      <protection locked="0"/>
    </xf>
    <xf numFmtId="0" fontId="13" fillId="5" borderId="2" xfId="2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4" fontId="0" fillId="0" borderId="4" xfId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4" fontId="0" fillId="0" borderId="4" xfId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4" fontId="0" fillId="0" borderId="4" xfId="1" applyFont="1" applyBorder="1" applyAlignment="1">
      <alignment horizontal="center"/>
    </xf>
    <xf numFmtId="0" fontId="8" fillId="0" borderId="7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3" fillId="5" borderId="2" xfId="2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 wrapText="1"/>
    </xf>
    <xf numFmtId="44" fontId="0" fillId="0" borderId="4" xfId="1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8" fontId="15" fillId="7" borderId="5" xfId="1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18" fillId="0" borderId="1" xfId="2" applyFont="1" applyBorder="1" applyAlignment="1" applyProtection="1">
      <alignment horizontal="center" vertical="center"/>
      <protection locked="0"/>
    </xf>
    <xf numFmtId="0" fontId="11" fillId="0" borderId="2" xfId="2" applyFont="1" applyBorder="1" applyAlignment="1" applyProtection="1">
      <alignment horizontal="center" vertical="center"/>
      <protection locked="0"/>
    </xf>
    <xf numFmtId="0" fontId="11" fillId="0" borderId="7" xfId="2" applyFont="1" applyBorder="1" applyAlignment="1" applyProtection="1">
      <alignment horizontal="center" vertical="center"/>
      <protection locked="0"/>
    </xf>
    <xf numFmtId="0" fontId="11" fillId="0" borderId="3" xfId="2" applyFont="1" applyBorder="1" applyAlignment="1" applyProtection="1">
      <alignment horizontal="center" vertical="center"/>
      <protection locked="0"/>
    </xf>
    <xf numFmtId="0" fontId="17" fillId="0" borderId="13" xfId="2" applyFont="1" applyBorder="1" applyAlignment="1" applyProtection="1">
      <alignment horizontal="center"/>
      <protection locked="0"/>
    </xf>
    <xf numFmtId="0" fontId="17" fillId="0" borderId="1" xfId="2" applyFont="1" applyBorder="1" applyAlignment="1" applyProtection="1">
      <alignment horizontal="center"/>
      <protection locked="0"/>
    </xf>
    <xf numFmtId="44" fontId="12" fillId="7" borderId="13" xfId="1" applyFont="1" applyFill="1" applyBorder="1" applyAlignment="1">
      <alignment horizontal="center" vertical="center"/>
    </xf>
    <xf numFmtId="0" fontId="14" fillId="5" borderId="12" xfId="2" applyFont="1" applyFill="1" applyBorder="1" applyAlignment="1" applyProtection="1">
      <alignment horizontal="center" vertical="center" wrapText="1"/>
      <protection locked="0"/>
    </xf>
    <xf numFmtId="0" fontId="14" fillId="5" borderId="15" xfId="2" applyFont="1" applyFill="1" applyBorder="1" applyAlignment="1" applyProtection="1">
      <alignment horizontal="center" vertical="center" wrapText="1"/>
      <protection locked="0"/>
    </xf>
    <xf numFmtId="0" fontId="14" fillId="5" borderId="12" xfId="2" applyFont="1" applyFill="1" applyBorder="1" applyAlignment="1" applyProtection="1">
      <alignment horizontal="center" vertical="center" textRotation="90" wrapText="1"/>
      <protection locked="0"/>
    </xf>
    <xf numFmtId="0" fontId="14" fillId="5" borderId="15" xfId="2" applyFont="1" applyFill="1" applyBorder="1" applyAlignment="1" applyProtection="1">
      <alignment horizontal="center" vertical="center" textRotation="90" wrapText="1"/>
      <protection locked="0"/>
    </xf>
    <xf numFmtId="0" fontId="16" fillId="7" borderId="13" xfId="2" applyFont="1" applyFill="1" applyBorder="1" applyAlignment="1" applyProtection="1">
      <alignment horizontal="center" vertical="center" wrapText="1"/>
      <protection locked="0"/>
    </xf>
    <xf numFmtId="0" fontId="14" fillId="5" borderId="11" xfId="2" applyFont="1" applyFill="1" applyBorder="1" applyAlignment="1" applyProtection="1">
      <alignment horizontal="center" vertical="center" wrapText="1"/>
      <protection locked="0"/>
    </xf>
    <xf numFmtId="0" fontId="14" fillId="5" borderId="11" xfId="2" applyFont="1" applyFill="1" applyBorder="1" applyAlignment="1" applyProtection="1">
      <alignment horizontal="center" vertical="center" textRotation="90" wrapText="1"/>
      <protection locked="0"/>
    </xf>
    <xf numFmtId="0" fontId="14" fillId="5" borderId="1" xfId="2" applyFont="1" applyFill="1" applyBorder="1" applyAlignment="1" applyProtection="1">
      <alignment horizontal="center" vertical="center" wrapText="1"/>
      <protection locked="0"/>
    </xf>
    <xf numFmtId="0" fontId="14" fillId="5" borderId="13" xfId="2" applyFont="1" applyFill="1" applyBorder="1" applyAlignment="1" applyProtection="1">
      <alignment horizontal="center" vertical="center" wrapText="1"/>
      <protection locked="0"/>
    </xf>
    <xf numFmtId="0" fontId="13" fillId="5" borderId="6" xfId="2" applyFont="1" applyFill="1" applyBorder="1" applyAlignment="1" applyProtection="1">
      <alignment horizontal="center" vertical="center"/>
      <protection locked="0"/>
    </xf>
    <xf numFmtId="0" fontId="13" fillId="5" borderId="7" xfId="2" applyFont="1" applyFill="1" applyBorder="1" applyAlignment="1" applyProtection="1">
      <alignment horizontal="center" vertical="center"/>
      <protection locked="0"/>
    </xf>
    <xf numFmtId="0" fontId="13" fillId="5" borderId="14" xfId="2" applyFont="1" applyFill="1" applyBorder="1" applyAlignment="1" applyProtection="1">
      <alignment horizontal="center" vertical="center"/>
      <protection locked="0"/>
    </xf>
    <xf numFmtId="0" fontId="13" fillId="5" borderId="1" xfId="2" applyFont="1" applyFill="1" applyBorder="1" applyAlignment="1" applyProtection="1">
      <alignment horizontal="center" vertical="center"/>
      <protection locked="0"/>
    </xf>
    <xf numFmtId="0" fontId="13" fillId="5" borderId="2" xfId="2" applyFont="1" applyFill="1" applyBorder="1" applyAlignment="1" applyProtection="1">
      <alignment horizontal="center" vertical="center"/>
      <protection locked="0"/>
    </xf>
    <xf numFmtId="0" fontId="14" fillId="5" borderId="1" xfId="2" applyFont="1" applyFill="1" applyBorder="1" applyAlignment="1" applyProtection="1">
      <alignment horizontal="center" vertical="center" textRotation="90" wrapText="1"/>
      <protection locked="0"/>
    </xf>
    <xf numFmtId="0" fontId="14" fillId="5" borderId="13" xfId="2" applyFont="1" applyFill="1" applyBorder="1" applyAlignment="1" applyProtection="1">
      <alignment horizontal="center" vertical="center" textRotation="90" wrapText="1"/>
      <protection locked="0"/>
    </xf>
    <xf numFmtId="0" fontId="6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7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7" xfId="0" quotePrefix="1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44" fontId="12" fillId="6" borderId="1" xfId="1" applyFont="1" applyFill="1" applyBorder="1" applyAlignment="1">
      <alignment horizontal="center" vertical="center"/>
    </xf>
    <xf numFmtId="44" fontId="12" fillId="6" borderId="2" xfId="1" applyFont="1" applyFill="1" applyBorder="1" applyAlignment="1">
      <alignment horizontal="center" vertical="center"/>
    </xf>
    <xf numFmtId="44" fontId="12" fillId="6" borderId="3" xfId="1" applyFont="1" applyFill="1" applyBorder="1" applyAlignment="1">
      <alignment horizontal="center" vertical="center"/>
    </xf>
    <xf numFmtId="0" fontId="11" fillId="5" borderId="8" xfId="2" applyFont="1" applyFill="1" applyBorder="1" applyAlignment="1" applyProtection="1">
      <alignment horizontal="center" vertical="center"/>
      <protection locked="0"/>
    </xf>
    <xf numFmtId="0" fontId="11" fillId="5" borderId="9" xfId="2" applyFont="1" applyFill="1" applyBorder="1" applyAlignment="1" applyProtection="1">
      <alignment horizontal="center" vertical="center"/>
      <protection locked="0"/>
    </xf>
    <xf numFmtId="0" fontId="11" fillId="5" borderId="10" xfId="2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left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4" fillId="5" borderId="13" xfId="2" applyFont="1" applyFill="1" applyBorder="1" applyAlignment="1" applyProtection="1">
      <alignment horizontal="center" vertical="center"/>
      <protection locked="0"/>
    </xf>
    <xf numFmtId="44" fontId="12" fillId="0" borderId="13" xfId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4" fontId="5" fillId="4" borderId="1" xfId="1" applyFont="1" applyFill="1" applyBorder="1" applyAlignment="1">
      <alignment horizontal="center"/>
    </xf>
    <xf numFmtId="44" fontId="5" fillId="4" borderId="2" xfId="1" applyFont="1" applyFill="1" applyBorder="1" applyAlignment="1">
      <alignment horizontal="center"/>
    </xf>
    <xf numFmtId="44" fontId="5" fillId="0" borderId="1" xfId="1" applyFont="1" applyFill="1" applyBorder="1" applyAlignment="1">
      <alignment horizontal="center"/>
    </xf>
    <xf numFmtId="44" fontId="5" fillId="0" borderId="2" xfId="1" applyFont="1" applyFill="1" applyBorder="1" applyAlignment="1">
      <alignment horizontal="center"/>
    </xf>
    <xf numFmtId="44" fontId="5" fillId="0" borderId="1" xfId="1" applyFont="1" applyBorder="1" applyAlignment="1">
      <alignment horizontal="center"/>
    </xf>
    <xf numFmtId="44" fontId="5" fillId="0" borderId="2" xfId="1" applyFont="1" applyBorder="1" applyAlignment="1">
      <alignment horizontal="center"/>
    </xf>
    <xf numFmtId="44" fontId="5" fillId="0" borderId="3" xfId="1" applyFont="1" applyBorder="1" applyAlignment="1">
      <alignment horizontal="center"/>
    </xf>
    <xf numFmtId="44" fontId="5" fillId="0" borderId="11" xfId="1" applyFont="1" applyBorder="1" applyAlignment="1">
      <alignment horizontal="center" vertical="center"/>
    </xf>
    <xf numFmtId="44" fontId="5" fillId="0" borderId="15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/>
    </xf>
    <xf numFmtId="44" fontId="0" fillId="0" borderId="5" xfId="1" applyFont="1" applyBorder="1" applyAlignment="1">
      <alignment horizontal="center"/>
    </xf>
    <xf numFmtId="44" fontId="5" fillId="0" borderId="11" xfId="1" applyFont="1" applyFill="1" applyBorder="1" applyAlignment="1">
      <alignment horizontal="center" vertical="center"/>
    </xf>
    <xf numFmtId="44" fontId="5" fillId="0" borderId="15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44" fontId="9" fillId="3" borderId="20" xfId="0" applyNumberFormat="1" applyFont="1" applyFill="1" applyBorder="1" applyAlignment="1">
      <alignment horizontal="center" vertical="center"/>
    </xf>
    <xf numFmtId="44" fontId="9" fillId="3" borderId="21" xfId="0" applyNumberFormat="1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Alignment="1">
      <alignment horizontal="center" vertical="center"/>
    </xf>
    <xf numFmtId="44" fontId="5" fillId="4" borderId="11" xfId="1" applyFont="1" applyFill="1" applyBorder="1" applyAlignment="1">
      <alignment horizontal="center" vertical="center"/>
    </xf>
    <xf numFmtId="44" fontId="5" fillId="4" borderId="15" xfId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1" fontId="6" fillId="0" borderId="0" xfId="0" applyNumberFormat="1" applyFont="1"/>
  </cellXfs>
  <cellStyles count="5">
    <cellStyle name="Moeda" xfId="1" builtinId="4"/>
    <cellStyle name="Moeda 2" xfId="3" xr:uid="{00000000-0005-0000-0000-000001000000}"/>
    <cellStyle name="Normal" xfId="0" builtinId="0"/>
    <cellStyle name="Normal_ORÇAMENTO-HAB" xfId="2" xr:uid="{00000000-0005-0000-0000-000003000000}"/>
    <cellStyle name="Vírgula 2" xfId="4" xr:uid="{00000000-0005-0000-0000-000004000000}"/>
  </cellStyles>
  <dxfs count="355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142875</xdr:rowOff>
    </xdr:from>
    <xdr:to>
      <xdr:col>2</xdr:col>
      <xdr:colOff>295275</xdr:colOff>
      <xdr:row>5</xdr:row>
      <xdr:rowOff>161925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52425"/>
          <a:ext cx="857250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95250</xdr:rowOff>
    </xdr:from>
    <xdr:to>
      <xdr:col>2</xdr:col>
      <xdr:colOff>285750</xdr:colOff>
      <xdr:row>5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04800"/>
          <a:ext cx="857250" cy="857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63500</xdr:rowOff>
    </xdr:from>
    <xdr:to>
      <xdr:col>1</xdr:col>
      <xdr:colOff>719553</xdr:colOff>
      <xdr:row>5</xdr:row>
      <xdr:rowOff>37198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E2CC174-B07F-4DAB-A1F9-8B8F7EB69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63500"/>
          <a:ext cx="922753" cy="875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3"/>
  <sheetViews>
    <sheetView showGridLines="0" zoomScaleNormal="100" workbookViewId="0">
      <selection activeCell="M21" sqref="M21"/>
    </sheetView>
  </sheetViews>
  <sheetFormatPr defaultColWidth="8.88671875" defaultRowHeight="13.8" x14ac:dyDescent="0.25"/>
  <cols>
    <col min="1" max="1" width="4.44140625" style="3" customWidth="1"/>
    <col min="2" max="2" width="5.109375" style="3" customWidth="1"/>
    <col min="3" max="3" width="17.88671875" style="3" customWidth="1"/>
    <col min="4" max="4" width="11.44140625" style="3" customWidth="1"/>
    <col min="5" max="5" width="8.88671875" style="3"/>
    <col min="6" max="7" width="18.109375" style="3" customWidth="1"/>
    <col min="8" max="8" width="15.44140625" style="3" bestFit="1" customWidth="1"/>
    <col min="9" max="9" width="10.6640625" style="3" bestFit="1" customWidth="1"/>
    <col min="10" max="10" width="13.44140625" style="3" bestFit="1" customWidth="1"/>
    <col min="11" max="11" width="13.88671875" style="3" bestFit="1" customWidth="1"/>
    <col min="12" max="12" width="4.33203125" style="3" customWidth="1"/>
    <col min="13" max="13" width="15.88671875" style="3" bestFit="1" customWidth="1"/>
    <col min="14" max="16384" width="8.88671875" style="3"/>
  </cols>
  <sheetData>
    <row r="1" spans="1:13" ht="16.8" x14ac:dyDescent="0.25">
      <c r="A1" s="119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1"/>
    </row>
    <row r="2" spans="1:13" x14ac:dyDescent="0.25">
      <c r="A2" s="24"/>
      <c r="B2" s="54"/>
      <c r="C2" s="25" t="s">
        <v>1</v>
      </c>
      <c r="D2" s="122" t="s">
        <v>2</v>
      </c>
      <c r="E2" s="122"/>
      <c r="F2" s="122"/>
      <c r="G2" s="122"/>
      <c r="H2" s="25" t="s">
        <v>3</v>
      </c>
      <c r="I2" s="123" t="s">
        <v>4</v>
      </c>
      <c r="J2" s="124"/>
      <c r="K2" s="125"/>
    </row>
    <row r="3" spans="1:13" x14ac:dyDescent="0.25">
      <c r="A3" s="26"/>
      <c r="B3" s="56"/>
      <c r="C3" s="27" t="s">
        <v>5</v>
      </c>
      <c r="D3" s="126" t="s">
        <v>6</v>
      </c>
      <c r="E3" s="126"/>
      <c r="F3" s="126"/>
      <c r="G3" s="126"/>
      <c r="H3" s="27" t="s">
        <v>7</v>
      </c>
      <c r="I3" s="113" t="s">
        <v>295</v>
      </c>
      <c r="J3" s="111"/>
      <c r="K3" s="112"/>
    </row>
    <row r="4" spans="1:13" x14ac:dyDescent="0.25">
      <c r="A4" s="26"/>
      <c r="B4" s="56"/>
      <c r="C4" s="27" t="s">
        <v>8</v>
      </c>
      <c r="D4" s="108" t="s">
        <v>224</v>
      </c>
      <c r="E4" s="109"/>
      <c r="F4" s="109"/>
      <c r="G4" s="109"/>
      <c r="H4" s="84" t="s">
        <v>9</v>
      </c>
      <c r="I4" s="110">
        <v>44576</v>
      </c>
      <c r="J4" s="111"/>
      <c r="K4" s="112"/>
    </row>
    <row r="5" spans="1:13" x14ac:dyDescent="0.25">
      <c r="A5" s="26"/>
      <c r="B5" s="56"/>
      <c r="C5" s="27" t="s">
        <v>10</v>
      </c>
      <c r="D5" s="108" t="s">
        <v>225</v>
      </c>
      <c r="E5" s="109"/>
      <c r="F5" s="109"/>
      <c r="G5" s="109"/>
      <c r="H5" s="84" t="s">
        <v>11</v>
      </c>
      <c r="I5" s="113" t="s">
        <v>294</v>
      </c>
      <c r="J5" s="111"/>
      <c r="K5" s="112"/>
    </row>
    <row r="6" spans="1:13" ht="15" x14ac:dyDescent="0.25">
      <c r="A6" s="28"/>
      <c r="B6" s="29"/>
      <c r="C6" s="71" t="s">
        <v>12</v>
      </c>
      <c r="D6" s="114" t="s">
        <v>226</v>
      </c>
      <c r="E6" s="115"/>
      <c r="F6" s="115"/>
      <c r="G6" s="115"/>
      <c r="H6" s="71" t="s">
        <v>13</v>
      </c>
      <c r="I6" s="116">
        <f>J61</f>
        <v>211892.73240899999</v>
      </c>
      <c r="J6" s="117"/>
      <c r="K6" s="118"/>
    </row>
    <row r="7" spans="1:13" ht="17.399999999999999" customHeight="1" x14ac:dyDescent="0.25">
      <c r="A7" s="85" t="s">
        <v>223</v>
      </c>
      <c r="B7" s="86"/>
      <c r="C7" s="87"/>
      <c r="D7" s="86"/>
      <c r="E7" s="86"/>
      <c r="F7" s="86"/>
      <c r="G7" s="86"/>
      <c r="H7" s="86"/>
      <c r="I7" s="86"/>
      <c r="J7" s="86"/>
      <c r="K7" s="88"/>
    </row>
    <row r="8" spans="1:13" x14ac:dyDescent="0.25">
      <c r="A8" s="50"/>
      <c r="B8" s="51"/>
      <c r="C8" s="51"/>
      <c r="D8" s="51"/>
      <c r="E8" s="51"/>
      <c r="F8" s="51"/>
      <c r="G8" s="51"/>
      <c r="H8" s="52"/>
      <c r="I8" s="101" t="s">
        <v>14</v>
      </c>
      <c r="J8" s="102"/>
      <c r="K8" s="103"/>
    </row>
    <row r="9" spans="1:13" x14ac:dyDescent="0.25">
      <c r="A9" s="104" t="s">
        <v>15</v>
      </c>
      <c r="B9" s="105"/>
      <c r="C9" s="105"/>
      <c r="D9" s="105"/>
      <c r="E9" s="105"/>
      <c r="F9" s="105"/>
      <c r="G9" s="53" t="s">
        <v>16</v>
      </c>
      <c r="H9" s="53" t="s">
        <v>17</v>
      </c>
      <c r="I9" s="53" t="s">
        <v>18</v>
      </c>
      <c r="J9" s="30" t="s">
        <v>19</v>
      </c>
      <c r="K9" s="31" t="s">
        <v>20</v>
      </c>
    </row>
    <row r="10" spans="1:13" ht="18" customHeight="1" x14ac:dyDescent="0.25">
      <c r="A10" s="99"/>
      <c r="B10" s="106" t="s">
        <v>23</v>
      </c>
      <c r="C10" s="44" t="s">
        <v>283</v>
      </c>
      <c r="D10" s="33"/>
      <c r="E10" s="33"/>
      <c r="F10" s="33"/>
      <c r="G10" s="34" t="s">
        <v>284</v>
      </c>
      <c r="H10" s="36">
        <v>1</v>
      </c>
      <c r="I10" s="36" t="s">
        <v>285</v>
      </c>
      <c r="J10" s="37">
        <v>1700</v>
      </c>
      <c r="K10" s="38">
        <f>J10*H10</f>
        <v>1700</v>
      </c>
      <c r="L10" s="39"/>
    </row>
    <row r="11" spans="1:13" ht="18" customHeight="1" x14ac:dyDescent="0.25">
      <c r="A11" s="99"/>
      <c r="B11" s="106"/>
      <c r="C11" s="44" t="s">
        <v>28</v>
      </c>
      <c r="D11" s="33"/>
      <c r="E11" s="33"/>
      <c r="F11" s="33"/>
      <c r="G11" s="34" t="s">
        <v>29</v>
      </c>
      <c r="H11" s="36">
        <v>2</v>
      </c>
      <c r="I11" s="36" t="s">
        <v>201</v>
      </c>
      <c r="J11" s="37">
        <f>3973+2000</f>
        <v>5973</v>
      </c>
      <c r="K11" s="38">
        <f>J11*H11</f>
        <v>11946</v>
      </c>
      <c r="L11" s="39"/>
    </row>
    <row r="12" spans="1:13" ht="18" customHeight="1" x14ac:dyDescent="0.25">
      <c r="A12" s="99"/>
      <c r="B12" s="106"/>
      <c r="C12" s="44" t="s">
        <v>32</v>
      </c>
      <c r="D12" s="33"/>
      <c r="E12" s="33"/>
      <c r="F12" s="33"/>
      <c r="G12" s="34" t="s">
        <v>33</v>
      </c>
      <c r="H12" s="36">
        <v>1</v>
      </c>
      <c r="I12" s="36" t="s">
        <v>201</v>
      </c>
      <c r="J12" s="41">
        <f>6487.97</f>
        <v>6487.97</v>
      </c>
      <c r="K12" s="38">
        <f t="shared" ref="K12:K17" si="0">J12*H12</f>
        <v>6487.97</v>
      </c>
      <c r="L12" s="39"/>
    </row>
    <row r="13" spans="1:13" ht="18" customHeight="1" x14ac:dyDescent="0.25">
      <c r="A13" s="99"/>
      <c r="B13" s="106"/>
      <c r="C13" s="44" t="s">
        <v>204</v>
      </c>
      <c r="D13" s="33"/>
      <c r="E13" s="33"/>
      <c r="F13" s="33"/>
      <c r="G13" s="34" t="s">
        <v>26</v>
      </c>
      <c r="H13" s="36">
        <v>30</v>
      </c>
      <c r="I13" s="36" t="s">
        <v>27</v>
      </c>
      <c r="J13" s="40">
        <v>81.25</v>
      </c>
      <c r="K13" s="38">
        <f t="shared" si="0"/>
        <v>2437.5</v>
      </c>
      <c r="L13" s="39"/>
    </row>
    <row r="14" spans="1:13" ht="18" customHeight="1" x14ac:dyDescent="0.25">
      <c r="A14" s="99"/>
      <c r="B14" s="106"/>
      <c r="C14" s="44" t="s">
        <v>203</v>
      </c>
      <c r="D14" s="33"/>
      <c r="E14" s="33"/>
      <c r="F14" s="33"/>
      <c r="G14" s="34" t="s">
        <v>24</v>
      </c>
      <c r="H14" s="36">
        <v>2</v>
      </c>
      <c r="I14" s="36" t="s">
        <v>171</v>
      </c>
      <c r="J14" s="40">
        <v>380</v>
      </c>
      <c r="K14" s="38">
        <f t="shared" si="0"/>
        <v>760</v>
      </c>
      <c r="L14" s="39"/>
    </row>
    <row r="15" spans="1:13" ht="18" customHeight="1" x14ac:dyDescent="0.25">
      <c r="A15" s="99"/>
      <c r="B15" s="106"/>
      <c r="C15" s="44" t="s">
        <v>30</v>
      </c>
      <c r="D15" s="33"/>
      <c r="E15" s="33"/>
      <c r="F15" s="33"/>
      <c r="G15" s="34" t="s">
        <v>31</v>
      </c>
      <c r="H15" s="36">
        <v>1</v>
      </c>
      <c r="I15" s="36" t="s">
        <v>201</v>
      </c>
      <c r="J15" s="40">
        <v>479.94</v>
      </c>
      <c r="K15" s="38">
        <f t="shared" si="0"/>
        <v>479.94</v>
      </c>
      <c r="L15" s="39"/>
    </row>
    <row r="16" spans="1:13" ht="18" customHeight="1" x14ac:dyDescent="0.25">
      <c r="A16" s="99"/>
      <c r="B16" s="106"/>
      <c r="C16" s="44" t="s">
        <v>202</v>
      </c>
      <c r="D16" s="33"/>
      <c r="E16" s="33"/>
      <c r="F16" s="33"/>
      <c r="G16" s="34" t="s">
        <v>35</v>
      </c>
      <c r="H16" s="36">
        <v>14</v>
      </c>
      <c r="I16" s="36" t="s">
        <v>27</v>
      </c>
      <c r="J16" s="40">
        <v>487.85700000000003</v>
      </c>
      <c r="K16" s="38">
        <f t="shared" si="0"/>
        <v>6829.9980000000005</v>
      </c>
      <c r="L16" s="39"/>
      <c r="M16" s="165"/>
    </row>
    <row r="17" spans="1:12" ht="18" customHeight="1" x14ac:dyDescent="0.25">
      <c r="A17" s="99"/>
      <c r="B17" s="106"/>
      <c r="C17" s="44" t="s">
        <v>245</v>
      </c>
      <c r="D17" s="33"/>
      <c r="E17" s="33"/>
      <c r="F17" s="33"/>
      <c r="G17" s="34" t="s">
        <v>286</v>
      </c>
      <c r="H17" s="36">
        <v>15</v>
      </c>
      <c r="I17" s="36" t="s">
        <v>25</v>
      </c>
      <c r="J17" s="40">
        <v>650</v>
      </c>
      <c r="K17" s="38">
        <f t="shared" si="0"/>
        <v>9750</v>
      </c>
      <c r="L17" s="39"/>
    </row>
    <row r="18" spans="1:12" ht="14.4" customHeight="1" x14ac:dyDescent="0.25">
      <c r="A18" s="100"/>
      <c r="B18" s="107"/>
      <c r="C18" s="96" t="s">
        <v>22</v>
      </c>
      <c r="D18" s="96"/>
      <c r="E18" s="96"/>
      <c r="F18" s="96"/>
      <c r="G18" s="96"/>
      <c r="H18" s="96"/>
      <c r="I18" s="96"/>
      <c r="J18" s="91">
        <f>SUM(K10:K17)</f>
        <v>40391.407999999996</v>
      </c>
      <c r="K18" s="91"/>
    </row>
    <row r="19" spans="1:12" ht="14.4" customHeight="1" x14ac:dyDescent="0.25">
      <c r="A19" s="100"/>
      <c r="B19" s="107"/>
      <c r="C19" s="96"/>
      <c r="D19" s="96"/>
      <c r="E19" s="96"/>
      <c r="F19" s="96"/>
      <c r="G19" s="96"/>
      <c r="H19" s="96"/>
      <c r="I19" s="96"/>
      <c r="J19" s="91"/>
      <c r="K19" s="91"/>
    </row>
    <row r="20" spans="1:12" ht="18" customHeight="1" x14ac:dyDescent="0.25">
      <c r="A20" s="99"/>
      <c r="B20" s="106" t="s">
        <v>212</v>
      </c>
      <c r="C20" s="44" t="s">
        <v>32</v>
      </c>
      <c r="D20" s="33"/>
      <c r="E20" s="33"/>
      <c r="F20" s="42"/>
      <c r="G20" s="34" t="s">
        <v>38</v>
      </c>
      <c r="H20" s="43">
        <v>1</v>
      </c>
      <c r="I20" s="36" t="s">
        <v>39</v>
      </c>
      <c r="J20" s="37">
        <f>(8590.1*2)+3000</f>
        <v>20180.2</v>
      </c>
      <c r="K20" s="38">
        <f t="shared" ref="K20:K29" si="1">J20*H20</f>
        <v>20180.2</v>
      </c>
    </row>
    <row r="21" spans="1:12" ht="18" customHeight="1" x14ac:dyDescent="0.25">
      <c r="A21" s="99"/>
      <c r="B21" s="106"/>
      <c r="C21" s="44" t="s">
        <v>28</v>
      </c>
      <c r="D21" s="33"/>
      <c r="E21" s="33"/>
      <c r="F21" s="42"/>
      <c r="G21" s="34" t="s">
        <v>29</v>
      </c>
      <c r="H21" s="43">
        <v>1</v>
      </c>
      <c r="I21" s="36" t="s">
        <v>40</v>
      </c>
      <c r="J21" s="37">
        <f>5382.6*2</f>
        <v>10765.2</v>
      </c>
      <c r="K21" s="38">
        <f t="shared" si="1"/>
        <v>10765.2</v>
      </c>
    </row>
    <row r="22" spans="1:12" ht="18" customHeight="1" x14ac:dyDescent="0.25">
      <c r="A22" s="99"/>
      <c r="B22" s="106"/>
      <c r="C22" s="44" t="s">
        <v>205</v>
      </c>
      <c r="D22" s="33"/>
      <c r="E22" s="33"/>
      <c r="F22" s="42"/>
      <c r="G22" s="34" t="s">
        <v>41</v>
      </c>
      <c r="H22" s="43">
        <v>2</v>
      </c>
      <c r="I22" s="36" t="s">
        <v>36</v>
      </c>
      <c r="J22" s="37">
        <v>518.44000000000005</v>
      </c>
      <c r="K22" s="38">
        <f t="shared" si="1"/>
        <v>1036.8800000000001</v>
      </c>
    </row>
    <row r="23" spans="1:12" ht="18" customHeight="1" x14ac:dyDescent="0.25">
      <c r="A23" s="99"/>
      <c r="B23" s="106"/>
      <c r="C23" s="44" t="s">
        <v>292</v>
      </c>
      <c r="D23" s="33"/>
      <c r="E23" s="33"/>
      <c r="F23" s="42"/>
      <c r="G23" s="34" t="s">
        <v>41</v>
      </c>
      <c r="H23" s="43">
        <v>3</v>
      </c>
      <c r="I23" s="36" t="s">
        <v>36</v>
      </c>
      <c r="J23" s="37">
        <v>720</v>
      </c>
      <c r="K23" s="38">
        <f t="shared" si="1"/>
        <v>2160</v>
      </c>
    </row>
    <row r="24" spans="1:12" ht="18" customHeight="1" x14ac:dyDescent="0.25">
      <c r="A24" s="99"/>
      <c r="B24" s="106"/>
      <c r="C24" s="44" t="s">
        <v>42</v>
      </c>
      <c r="D24" s="33"/>
      <c r="E24" s="33"/>
      <c r="F24" s="42"/>
      <c r="G24" s="34" t="s">
        <v>43</v>
      </c>
      <c r="H24" s="43">
        <v>4</v>
      </c>
      <c r="I24" s="36" t="s">
        <v>36</v>
      </c>
      <c r="J24" s="37">
        <v>215</v>
      </c>
      <c r="K24" s="38">
        <f t="shared" si="1"/>
        <v>860</v>
      </c>
    </row>
    <row r="25" spans="1:12" ht="18" customHeight="1" x14ac:dyDescent="0.25">
      <c r="A25" s="99"/>
      <c r="B25" s="106"/>
      <c r="C25" s="44" t="s">
        <v>44</v>
      </c>
      <c r="D25" s="33"/>
      <c r="E25" s="33"/>
      <c r="F25" s="42"/>
      <c r="G25" s="34" t="s">
        <v>45</v>
      </c>
      <c r="H25" s="43">
        <v>159</v>
      </c>
      <c r="I25" s="36" t="s">
        <v>37</v>
      </c>
      <c r="J25" s="37">
        <v>94.206599999999995</v>
      </c>
      <c r="K25" s="38">
        <f t="shared" si="1"/>
        <v>14978.849399999999</v>
      </c>
    </row>
    <row r="26" spans="1:12" ht="18" customHeight="1" x14ac:dyDescent="0.25">
      <c r="A26" s="99"/>
      <c r="B26" s="106"/>
      <c r="C26" s="44" t="s">
        <v>126</v>
      </c>
      <c r="D26" s="33"/>
      <c r="E26" s="33"/>
      <c r="F26" s="42"/>
      <c r="G26" s="34" t="s">
        <v>24</v>
      </c>
      <c r="H26" s="43">
        <v>1</v>
      </c>
      <c r="I26" s="36" t="s">
        <v>210</v>
      </c>
      <c r="J26" s="37">
        <v>1390</v>
      </c>
      <c r="K26" s="38">
        <f t="shared" si="1"/>
        <v>1390</v>
      </c>
    </row>
    <row r="27" spans="1:12" ht="18" customHeight="1" x14ac:dyDescent="0.25">
      <c r="A27" s="99"/>
      <c r="B27" s="106"/>
      <c r="C27" s="44" t="s">
        <v>202</v>
      </c>
      <c r="D27" s="33"/>
      <c r="E27" s="33"/>
      <c r="F27" s="42"/>
      <c r="G27" s="34" t="s">
        <v>35</v>
      </c>
      <c r="H27" s="43">
        <v>19</v>
      </c>
      <c r="I27" s="36" t="s">
        <v>27</v>
      </c>
      <c r="J27" s="37">
        <v>504.09089999999998</v>
      </c>
      <c r="K27" s="38">
        <f t="shared" si="1"/>
        <v>9577.7271000000001</v>
      </c>
    </row>
    <row r="28" spans="1:12" ht="18" customHeight="1" x14ac:dyDescent="0.25">
      <c r="A28" s="99"/>
      <c r="B28" s="106"/>
      <c r="C28" s="44" t="s">
        <v>206</v>
      </c>
      <c r="D28" s="33"/>
      <c r="E28" s="33"/>
      <c r="F28" s="42"/>
      <c r="G28" s="34" t="s">
        <v>46</v>
      </c>
      <c r="H28" s="43">
        <v>1</v>
      </c>
      <c r="I28" s="36" t="s">
        <v>207</v>
      </c>
      <c r="J28" s="37">
        <v>1308.8</v>
      </c>
      <c r="K28" s="38">
        <f t="shared" si="1"/>
        <v>1308.8</v>
      </c>
    </row>
    <row r="29" spans="1:12" ht="18" customHeight="1" x14ac:dyDescent="0.25">
      <c r="A29" s="99"/>
      <c r="B29" s="106"/>
      <c r="C29" s="44" t="s">
        <v>228</v>
      </c>
      <c r="D29" s="33"/>
      <c r="E29" s="33"/>
      <c r="F29" s="33"/>
      <c r="G29" s="34" t="s">
        <v>286</v>
      </c>
      <c r="H29" s="43">
        <v>50</v>
      </c>
      <c r="I29" s="36" t="s">
        <v>25</v>
      </c>
      <c r="J29" s="37">
        <v>650</v>
      </c>
      <c r="K29" s="38">
        <f t="shared" si="1"/>
        <v>32500</v>
      </c>
    </row>
    <row r="30" spans="1:12" ht="14.4" customHeight="1" x14ac:dyDescent="0.25">
      <c r="A30" s="100"/>
      <c r="B30" s="107"/>
      <c r="C30" s="96" t="s">
        <v>22</v>
      </c>
      <c r="D30" s="96"/>
      <c r="E30" s="96"/>
      <c r="F30" s="96"/>
      <c r="G30" s="96"/>
      <c r="H30" s="96"/>
      <c r="I30" s="96"/>
      <c r="J30" s="91">
        <f>SUM(K20:K29)</f>
        <v>94757.656499999997</v>
      </c>
      <c r="K30" s="91"/>
    </row>
    <row r="31" spans="1:12" ht="14.4" customHeight="1" x14ac:dyDescent="0.25">
      <c r="A31" s="100"/>
      <c r="B31" s="107"/>
      <c r="C31" s="96"/>
      <c r="D31" s="96"/>
      <c r="E31" s="96"/>
      <c r="F31" s="96"/>
      <c r="G31" s="96"/>
      <c r="H31" s="96"/>
      <c r="I31" s="96"/>
      <c r="J31" s="91"/>
      <c r="K31" s="91"/>
    </row>
    <row r="32" spans="1:12" ht="18" customHeight="1" x14ac:dyDescent="0.25">
      <c r="A32" s="99">
        <v>4</v>
      </c>
      <c r="B32" s="106" t="s">
        <v>48</v>
      </c>
      <c r="C32" s="44" t="s">
        <v>49</v>
      </c>
      <c r="D32" s="33"/>
      <c r="E32" s="33"/>
      <c r="F32" s="33"/>
      <c r="G32" s="34" t="s">
        <v>46</v>
      </c>
      <c r="H32" s="43">
        <v>368</v>
      </c>
      <c r="I32" s="35" t="s">
        <v>37</v>
      </c>
      <c r="J32" s="37">
        <v>45.424239999999998</v>
      </c>
      <c r="K32" s="38">
        <f t="shared" ref="K32:K35" si="2">J32*H32</f>
        <v>16716.120319999998</v>
      </c>
      <c r="L32" s="39"/>
    </row>
    <row r="33" spans="1:12" ht="18" customHeight="1" x14ac:dyDescent="0.25">
      <c r="A33" s="99"/>
      <c r="B33" s="106"/>
      <c r="C33" s="44" t="s">
        <v>50</v>
      </c>
      <c r="D33" s="33"/>
      <c r="E33" s="33"/>
      <c r="F33" s="33"/>
      <c r="G33" s="34" t="s">
        <v>35</v>
      </c>
      <c r="H33" s="43">
        <v>400</v>
      </c>
      <c r="I33" s="35" t="s">
        <v>37</v>
      </c>
      <c r="J33" s="37">
        <v>18.169443999999999</v>
      </c>
      <c r="K33" s="38">
        <f t="shared" si="2"/>
        <v>7267.7775999999994</v>
      </c>
      <c r="L33" s="39"/>
    </row>
    <row r="34" spans="1:12" x14ac:dyDescent="0.25">
      <c r="A34" s="99"/>
      <c r="B34" s="106"/>
      <c r="C34" s="44" t="s">
        <v>51</v>
      </c>
      <c r="D34" s="33"/>
      <c r="E34" s="33"/>
      <c r="F34" s="33"/>
      <c r="G34" s="34" t="s">
        <v>46</v>
      </c>
      <c r="H34" s="43">
        <v>210</v>
      </c>
      <c r="I34" s="35" t="s">
        <v>37</v>
      </c>
      <c r="J34" s="37">
        <v>36.025380900000002</v>
      </c>
      <c r="K34" s="38">
        <f t="shared" si="2"/>
        <v>7565.3299890000008</v>
      </c>
      <c r="L34" s="39"/>
    </row>
    <row r="35" spans="1:12" x14ac:dyDescent="0.25">
      <c r="A35" s="99"/>
      <c r="B35" s="106"/>
      <c r="C35" s="44" t="s">
        <v>293</v>
      </c>
      <c r="D35" s="33"/>
      <c r="E35" s="33"/>
      <c r="F35" s="33"/>
      <c r="G35" s="34" t="s">
        <v>286</v>
      </c>
      <c r="H35" s="43">
        <v>30</v>
      </c>
      <c r="I35" s="35" t="s">
        <v>25</v>
      </c>
      <c r="J35" s="37">
        <v>650</v>
      </c>
      <c r="K35" s="38">
        <f t="shared" si="2"/>
        <v>19500</v>
      </c>
      <c r="L35" s="39"/>
    </row>
    <row r="36" spans="1:12" ht="14.4" customHeight="1" x14ac:dyDescent="0.25">
      <c r="A36" s="100"/>
      <c r="B36" s="107"/>
      <c r="C36" s="96" t="s">
        <v>22</v>
      </c>
      <c r="D36" s="96"/>
      <c r="E36" s="96"/>
      <c r="F36" s="96"/>
      <c r="G36" s="96"/>
      <c r="H36" s="96"/>
      <c r="I36" s="96"/>
      <c r="J36" s="91">
        <f>SUM(K32:K35)</f>
        <v>51049.227908999994</v>
      </c>
      <c r="K36" s="91"/>
    </row>
    <row r="37" spans="1:12" ht="14.4" customHeight="1" x14ac:dyDescent="0.25">
      <c r="A37" s="100"/>
      <c r="B37" s="107"/>
      <c r="C37" s="96"/>
      <c r="D37" s="96"/>
      <c r="E37" s="96"/>
      <c r="F37" s="96"/>
      <c r="G37" s="96"/>
      <c r="H37" s="96"/>
      <c r="I37" s="96"/>
      <c r="J37" s="91"/>
      <c r="K37" s="91"/>
    </row>
    <row r="38" spans="1:12" ht="18" customHeight="1" x14ac:dyDescent="0.25">
      <c r="A38" s="92">
        <v>5</v>
      </c>
      <c r="B38" s="94" t="s">
        <v>52</v>
      </c>
      <c r="C38" s="32" t="s">
        <v>53</v>
      </c>
      <c r="D38" s="33"/>
      <c r="E38" s="33"/>
      <c r="F38" s="33"/>
      <c r="G38" s="34" t="s">
        <v>31</v>
      </c>
      <c r="H38" s="43">
        <v>1</v>
      </c>
      <c r="I38" s="36" t="s">
        <v>54</v>
      </c>
      <c r="J38" s="37">
        <v>1708.53</v>
      </c>
      <c r="K38" s="38">
        <f t="shared" ref="K38:K39" si="3">J38*H38</f>
        <v>1708.53</v>
      </c>
      <c r="L38" s="39"/>
    </row>
    <row r="39" spans="1:12" ht="18" customHeight="1" x14ac:dyDescent="0.25">
      <c r="A39" s="92"/>
      <c r="B39" s="94"/>
      <c r="C39" s="32" t="s">
        <v>246</v>
      </c>
      <c r="D39" s="33"/>
      <c r="E39" s="33"/>
      <c r="F39" s="33"/>
      <c r="G39" s="34" t="s">
        <v>247</v>
      </c>
      <c r="H39" s="43">
        <v>1</v>
      </c>
      <c r="I39" s="36" t="s">
        <v>55</v>
      </c>
      <c r="J39" s="37">
        <v>3400</v>
      </c>
      <c r="K39" s="38">
        <f t="shared" si="3"/>
        <v>3400</v>
      </c>
      <c r="L39" s="39"/>
    </row>
    <row r="40" spans="1:12" ht="14.4" customHeight="1" x14ac:dyDescent="0.25">
      <c r="A40" s="92"/>
      <c r="B40" s="94"/>
      <c r="C40" s="96" t="s">
        <v>22</v>
      </c>
      <c r="D40" s="96"/>
      <c r="E40" s="96"/>
      <c r="F40" s="96"/>
      <c r="G40" s="96"/>
      <c r="H40" s="96"/>
      <c r="I40" s="96"/>
      <c r="J40" s="91">
        <f>SUM(K38:K39)</f>
        <v>5108.53</v>
      </c>
      <c r="K40" s="91"/>
    </row>
    <row r="41" spans="1:12" ht="14.4" customHeight="1" x14ac:dyDescent="0.25">
      <c r="A41" s="93"/>
      <c r="B41" s="95"/>
      <c r="C41" s="96"/>
      <c r="D41" s="96"/>
      <c r="E41" s="96"/>
      <c r="F41" s="96"/>
      <c r="G41" s="96"/>
      <c r="H41" s="96"/>
      <c r="I41" s="96"/>
      <c r="J41" s="91"/>
      <c r="K41" s="91"/>
    </row>
    <row r="42" spans="1:12" ht="18" customHeight="1" x14ac:dyDescent="0.25">
      <c r="A42" s="97">
        <v>6</v>
      </c>
      <c r="B42" s="98" t="s">
        <v>56</v>
      </c>
      <c r="C42" s="44" t="s">
        <v>57</v>
      </c>
      <c r="D42" s="33"/>
      <c r="E42" s="33"/>
      <c r="F42" s="33"/>
      <c r="G42" s="34" t="s">
        <v>31</v>
      </c>
      <c r="H42" s="43">
        <v>1</v>
      </c>
      <c r="I42" s="36" t="s">
        <v>55</v>
      </c>
      <c r="J42" s="37">
        <v>7367.91</v>
      </c>
      <c r="K42" s="38">
        <f t="shared" ref="K42:K43" si="4">J42*H42</f>
        <v>7367.91</v>
      </c>
      <c r="L42" s="39"/>
    </row>
    <row r="43" spans="1:12" ht="18" customHeight="1" x14ac:dyDescent="0.25">
      <c r="A43" s="92"/>
      <c r="B43" s="94"/>
      <c r="C43" s="44" t="s">
        <v>248</v>
      </c>
      <c r="D43" s="33"/>
      <c r="E43" s="33"/>
      <c r="F43" s="33"/>
      <c r="G43" s="34" t="s">
        <v>249</v>
      </c>
      <c r="H43" s="43">
        <v>1</v>
      </c>
      <c r="I43" s="36" t="s">
        <v>54</v>
      </c>
      <c r="J43" s="37">
        <v>4800</v>
      </c>
      <c r="K43" s="38">
        <f t="shared" si="4"/>
        <v>4800</v>
      </c>
    </row>
    <row r="44" spans="1:12" ht="14.4" customHeight="1" x14ac:dyDescent="0.25">
      <c r="A44" s="92"/>
      <c r="B44" s="94"/>
      <c r="C44" s="96" t="s">
        <v>22</v>
      </c>
      <c r="D44" s="96"/>
      <c r="E44" s="96"/>
      <c r="F44" s="96"/>
      <c r="G44" s="96"/>
      <c r="H44" s="96"/>
      <c r="I44" s="96"/>
      <c r="J44" s="91">
        <f>SUM(K42:K43)</f>
        <v>12167.91</v>
      </c>
      <c r="K44" s="91"/>
    </row>
    <row r="45" spans="1:12" ht="14.4" customHeight="1" x14ac:dyDescent="0.25">
      <c r="A45" s="93"/>
      <c r="B45" s="95"/>
      <c r="C45" s="96"/>
      <c r="D45" s="96"/>
      <c r="E45" s="96"/>
      <c r="F45" s="96"/>
      <c r="G45" s="96"/>
      <c r="H45" s="96"/>
      <c r="I45" s="96"/>
      <c r="J45" s="91"/>
      <c r="K45" s="91"/>
    </row>
    <row r="46" spans="1:12" ht="18" customHeight="1" x14ac:dyDescent="0.25">
      <c r="A46" s="99">
        <v>7</v>
      </c>
      <c r="B46" s="106" t="s">
        <v>58</v>
      </c>
      <c r="C46" s="44" t="s">
        <v>59</v>
      </c>
      <c r="D46" s="33"/>
      <c r="E46" s="33"/>
      <c r="F46" s="33"/>
      <c r="G46" s="34" t="s">
        <v>60</v>
      </c>
      <c r="H46" s="36">
        <v>1</v>
      </c>
      <c r="I46" s="36" t="s">
        <v>55</v>
      </c>
      <c r="J46" s="37">
        <v>600</v>
      </c>
      <c r="K46" s="38">
        <f t="shared" ref="K46" si="5">J46*H46</f>
        <v>600</v>
      </c>
    </row>
    <row r="47" spans="1:12" ht="18" customHeight="1" x14ac:dyDescent="0.25">
      <c r="A47" s="99"/>
      <c r="B47" s="106"/>
      <c r="C47" s="44"/>
      <c r="D47" s="33"/>
      <c r="E47" s="33"/>
      <c r="F47" s="33"/>
      <c r="G47" s="34"/>
      <c r="H47" s="36"/>
      <c r="I47" s="36"/>
      <c r="J47" s="37"/>
      <c r="K47" s="79"/>
    </row>
    <row r="48" spans="1:12" ht="14.4" customHeight="1" x14ac:dyDescent="0.25">
      <c r="A48" s="100"/>
      <c r="B48" s="107"/>
      <c r="C48" s="96" t="s">
        <v>22</v>
      </c>
      <c r="D48" s="96"/>
      <c r="E48" s="96"/>
      <c r="F48" s="96"/>
      <c r="G48" s="96"/>
      <c r="H48" s="96"/>
      <c r="I48" s="96"/>
      <c r="J48" s="91">
        <f>SUM(K46:K47)</f>
        <v>600</v>
      </c>
      <c r="K48" s="91"/>
    </row>
    <row r="49" spans="1:12" ht="14.4" customHeight="1" x14ac:dyDescent="0.25">
      <c r="A49" s="100"/>
      <c r="B49" s="107"/>
      <c r="C49" s="96"/>
      <c r="D49" s="96"/>
      <c r="E49" s="96"/>
      <c r="F49" s="96"/>
      <c r="G49" s="96"/>
      <c r="H49" s="96"/>
      <c r="I49" s="96"/>
      <c r="J49" s="91"/>
      <c r="K49" s="91"/>
    </row>
    <row r="50" spans="1:12" ht="18" customHeight="1" x14ac:dyDescent="0.25">
      <c r="A50" s="99">
        <v>8</v>
      </c>
      <c r="B50" s="106" t="s">
        <v>61</v>
      </c>
      <c r="C50" s="32" t="s">
        <v>59</v>
      </c>
      <c r="D50" s="33"/>
      <c r="E50" s="33"/>
      <c r="F50" s="33"/>
      <c r="G50" s="34" t="s">
        <v>62</v>
      </c>
      <c r="H50" s="36">
        <v>1</v>
      </c>
      <c r="I50" s="36" t="s">
        <v>54</v>
      </c>
      <c r="J50" s="37">
        <v>3518</v>
      </c>
      <c r="K50" s="38">
        <f t="shared" ref="K50" si="6">J50*H50</f>
        <v>3518</v>
      </c>
      <c r="L50" s="39"/>
    </row>
    <row r="51" spans="1:12" ht="18" customHeight="1" x14ac:dyDescent="0.25">
      <c r="A51" s="99"/>
      <c r="B51" s="106"/>
      <c r="C51" s="32"/>
      <c r="D51" s="33"/>
      <c r="E51" s="33"/>
      <c r="F51" s="33"/>
      <c r="G51" s="34"/>
      <c r="H51" s="36"/>
      <c r="I51" s="36"/>
      <c r="J51" s="37"/>
      <c r="K51" s="38"/>
      <c r="L51" s="39"/>
    </row>
    <row r="52" spans="1:12" ht="14.4" customHeight="1" x14ac:dyDescent="0.25">
      <c r="A52" s="100"/>
      <c r="B52" s="107"/>
      <c r="C52" s="96" t="s">
        <v>22</v>
      </c>
      <c r="D52" s="96"/>
      <c r="E52" s="96"/>
      <c r="F52" s="96"/>
      <c r="G52" s="96"/>
      <c r="H52" s="96"/>
      <c r="I52" s="96"/>
      <c r="J52" s="91">
        <f>SUM(K50:K51)</f>
        <v>3518</v>
      </c>
      <c r="K52" s="91"/>
    </row>
    <row r="53" spans="1:12" ht="14.4" customHeight="1" x14ac:dyDescent="0.25">
      <c r="A53" s="100"/>
      <c r="B53" s="107"/>
      <c r="C53" s="96"/>
      <c r="D53" s="96"/>
      <c r="E53" s="96"/>
      <c r="F53" s="96"/>
      <c r="G53" s="96"/>
      <c r="H53" s="96"/>
      <c r="I53" s="96"/>
      <c r="J53" s="91"/>
      <c r="K53" s="91"/>
    </row>
    <row r="54" spans="1:12" ht="18" customHeight="1" x14ac:dyDescent="0.25">
      <c r="A54" s="99">
        <v>9</v>
      </c>
      <c r="B54" s="106" t="s">
        <v>63</v>
      </c>
      <c r="C54" s="32" t="s">
        <v>64</v>
      </c>
      <c r="D54" s="33"/>
      <c r="E54" s="33"/>
      <c r="F54" s="33"/>
      <c r="G54" s="34" t="s">
        <v>65</v>
      </c>
      <c r="H54" s="36">
        <v>3</v>
      </c>
      <c r="I54" s="36" t="s">
        <v>66</v>
      </c>
      <c r="J54" s="37">
        <v>500</v>
      </c>
      <c r="K54" s="38">
        <f t="shared" ref="K54:K57" si="7">J54*H54</f>
        <v>1500</v>
      </c>
    </row>
    <row r="55" spans="1:12" ht="18" customHeight="1" x14ac:dyDescent="0.25">
      <c r="A55" s="99"/>
      <c r="B55" s="106"/>
      <c r="C55" s="32" t="s">
        <v>67</v>
      </c>
      <c r="D55" s="33"/>
      <c r="E55" s="33"/>
      <c r="F55" s="33"/>
      <c r="G55" s="34" t="s">
        <v>68</v>
      </c>
      <c r="H55" s="36">
        <v>1</v>
      </c>
      <c r="I55" s="36" t="s">
        <v>69</v>
      </c>
      <c r="J55" s="37">
        <v>200</v>
      </c>
      <c r="K55" s="38">
        <f t="shared" si="7"/>
        <v>200</v>
      </c>
    </row>
    <row r="56" spans="1:12" ht="18" customHeight="1" x14ac:dyDescent="0.25">
      <c r="A56" s="99"/>
      <c r="B56" s="106"/>
      <c r="C56" s="32" t="s">
        <v>250</v>
      </c>
      <c r="D56" s="33"/>
      <c r="E56" s="33"/>
      <c r="F56" s="33"/>
      <c r="G56" s="34" t="s">
        <v>46</v>
      </c>
      <c r="H56" s="36">
        <v>1</v>
      </c>
      <c r="I56" s="36" t="s">
        <v>69</v>
      </c>
      <c r="J56" s="37">
        <v>600</v>
      </c>
      <c r="K56" s="38">
        <f t="shared" si="7"/>
        <v>600</v>
      </c>
    </row>
    <row r="57" spans="1:12" ht="18" customHeight="1" x14ac:dyDescent="0.25">
      <c r="A57" s="99"/>
      <c r="B57" s="106"/>
      <c r="C57" s="32" t="s">
        <v>70</v>
      </c>
      <c r="D57" s="33"/>
      <c r="E57" s="33"/>
      <c r="F57" s="33"/>
      <c r="G57" s="34" t="s">
        <v>71</v>
      </c>
      <c r="H57" s="36">
        <v>8</v>
      </c>
      <c r="I57" s="36" t="s">
        <v>66</v>
      </c>
      <c r="J57" s="37">
        <v>250</v>
      </c>
      <c r="K57" s="38">
        <f t="shared" si="7"/>
        <v>2000</v>
      </c>
    </row>
    <row r="58" spans="1:12" ht="14.4" customHeight="1" x14ac:dyDescent="0.25">
      <c r="A58" s="100"/>
      <c r="B58" s="107"/>
      <c r="C58" s="96" t="s">
        <v>22</v>
      </c>
      <c r="D58" s="96"/>
      <c r="E58" s="96"/>
      <c r="F58" s="96"/>
      <c r="G58" s="96"/>
      <c r="H58" s="96"/>
      <c r="I58" s="96"/>
      <c r="J58" s="91">
        <f>SUM(K54:K57)</f>
        <v>4300</v>
      </c>
      <c r="K58" s="91"/>
    </row>
    <row r="59" spans="1:12" ht="14.4" customHeight="1" x14ac:dyDescent="0.25">
      <c r="A59" s="100"/>
      <c r="B59" s="107"/>
      <c r="C59" s="96"/>
      <c r="D59" s="96"/>
      <c r="E59" s="96"/>
      <c r="F59" s="96"/>
      <c r="G59" s="96"/>
      <c r="H59" s="96"/>
      <c r="I59" s="96"/>
      <c r="J59" s="91"/>
      <c r="K59" s="91"/>
    </row>
    <row r="60" spans="1:12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90"/>
    </row>
    <row r="61" spans="1:12" ht="15" x14ac:dyDescent="0.25">
      <c r="A61" s="127" t="s">
        <v>296</v>
      </c>
      <c r="B61" s="127"/>
      <c r="C61" s="127"/>
      <c r="D61" s="127"/>
      <c r="E61" s="127"/>
      <c r="F61" s="127"/>
      <c r="G61" s="127"/>
      <c r="H61" s="127"/>
      <c r="I61" s="127"/>
      <c r="J61" s="128">
        <f>J18+J30+J36+J40+J44+J48+J52+J58</f>
        <v>211892.73240899999</v>
      </c>
      <c r="K61" s="128"/>
    </row>
    <row r="62" spans="1:12" ht="8.1" customHeight="1" x14ac:dyDescent="0.25"/>
    <row r="63" spans="1:12" ht="15" x14ac:dyDescent="0.25">
      <c r="A63" s="127" t="s">
        <v>297</v>
      </c>
      <c r="B63" s="127"/>
      <c r="C63" s="127"/>
      <c r="D63" s="127"/>
      <c r="E63" s="127"/>
      <c r="F63" s="127"/>
      <c r="G63" s="127"/>
      <c r="H63" s="127"/>
      <c r="I63" s="127"/>
      <c r="J63" s="128">
        <f>J61*14</f>
        <v>2966498.253726</v>
      </c>
      <c r="K63" s="128"/>
    </row>
  </sheetData>
  <mergeCells count="51">
    <mergeCell ref="A63:I63"/>
    <mergeCell ref="J63:K63"/>
    <mergeCell ref="A32:A37"/>
    <mergeCell ref="B32:B37"/>
    <mergeCell ref="C36:I37"/>
    <mergeCell ref="A61:I61"/>
    <mergeCell ref="J61:K61"/>
    <mergeCell ref="C58:I59"/>
    <mergeCell ref="J58:K59"/>
    <mergeCell ref="B46:B49"/>
    <mergeCell ref="C48:I49"/>
    <mergeCell ref="J48:K49"/>
    <mergeCell ref="A50:A53"/>
    <mergeCell ref="B50:B53"/>
    <mergeCell ref="C52:I53"/>
    <mergeCell ref="J52:K53"/>
    <mergeCell ref="A10:A19"/>
    <mergeCell ref="B10:B19"/>
    <mergeCell ref="C18:I19"/>
    <mergeCell ref="J18:K19"/>
    <mergeCell ref="A20:A31"/>
    <mergeCell ref="B20:B31"/>
    <mergeCell ref="C30:I31"/>
    <mergeCell ref="J30:K31"/>
    <mergeCell ref="A1:K1"/>
    <mergeCell ref="D2:G2"/>
    <mergeCell ref="I2:K2"/>
    <mergeCell ref="D3:G3"/>
    <mergeCell ref="I3:K3"/>
    <mergeCell ref="D4:G4"/>
    <mergeCell ref="I4:K4"/>
    <mergeCell ref="D5:G5"/>
    <mergeCell ref="I5:K5"/>
    <mergeCell ref="D6:G6"/>
    <mergeCell ref="I6:K6"/>
    <mergeCell ref="A7:K7"/>
    <mergeCell ref="A60:K60"/>
    <mergeCell ref="J36:K37"/>
    <mergeCell ref="A38:A41"/>
    <mergeCell ref="B38:B41"/>
    <mergeCell ref="C40:I41"/>
    <mergeCell ref="J40:K41"/>
    <mergeCell ref="A42:A45"/>
    <mergeCell ref="B42:B45"/>
    <mergeCell ref="C44:I45"/>
    <mergeCell ref="J44:K45"/>
    <mergeCell ref="A46:A49"/>
    <mergeCell ref="I8:K8"/>
    <mergeCell ref="A9:F9"/>
    <mergeCell ref="A54:A59"/>
    <mergeCell ref="B54:B59"/>
  </mergeCells>
  <phoneticPr fontId="4" type="noConversion"/>
  <pageMargins left="0.39370078740157483" right="0.39370078740157483" top="0.39370078740157483" bottom="0.39370078740157483" header="0" footer="0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5"/>
  <sheetViews>
    <sheetView showGridLines="0" zoomScaleNormal="100" workbookViewId="0">
      <selection activeCell="M30" sqref="M30"/>
    </sheetView>
  </sheetViews>
  <sheetFormatPr defaultColWidth="8.88671875" defaultRowHeight="13.8" x14ac:dyDescent="0.25"/>
  <cols>
    <col min="1" max="1" width="4.44140625" style="3" customWidth="1"/>
    <col min="2" max="2" width="5.109375" style="3" customWidth="1"/>
    <col min="3" max="3" width="17.88671875" style="3" customWidth="1"/>
    <col min="4" max="4" width="11.44140625" style="3" customWidth="1"/>
    <col min="5" max="5" width="8.88671875" style="3"/>
    <col min="6" max="6" width="18.109375" style="3" customWidth="1"/>
    <col min="7" max="7" width="21.88671875" style="3" bestFit="1" customWidth="1"/>
    <col min="8" max="8" width="14" style="3" customWidth="1"/>
    <col min="9" max="9" width="8.88671875" style="3"/>
    <col min="10" max="10" width="13.44140625" style="3" bestFit="1" customWidth="1"/>
    <col min="11" max="11" width="13.88671875" style="3" bestFit="1" customWidth="1"/>
    <col min="12" max="12" width="4.33203125" style="3" customWidth="1"/>
    <col min="13" max="13" width="15.88671875" style="3" bestFit="1" customWidth="1"/>
    <col min="14" max="16384" width="8.88671875" style="3"/>
  </cols>
  <sheetData>
    <row r="1" spans="1:13" ht="16.8" x14ac:dyDescent="0.25">
      <c r="A1" s="119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1"/>
    </row>
    <row r="2" spans="1:13" x14ac:dyDescent="0.25">
      <c r="A2" s="24"/>
      <c r="B2" s="74"/>
      <c r="C2" s="25" t="s">
        <v>1</v>
      </c>
      <c r="D2" s="122" t="s">
        <v>2</v>
      </c>
      <c r="E2" s="122"/>
      <c r="F2" s="122"/>
      <c r="G2" s="122"/>
      <c r="H2" s="25" t="s">
        <v>3</v>
      </c>
      <c r="I2" s="123" t="s">
        <v>4</v>
      </c>
      <c r="J2" s="124"/>
      <c r="K2" s="125"/>
    </row>
    <row r="3" spans="1:13" x14ac:dyDescent="0.25">
      <c r="A3" s="26"/>
      <c r="B3" s="73"/>
      <c r="C3" s="27" t="s">
        <v>5</v>
      </c>
      <c r="D3" s="126" t="s">
        <v>6</v>
      </c>
      <c r="E3" s="126"/>
      <c r="F3" s="126"/>
      <c r="G3" s="126"/>
      <c r="H3" s="27" t="s">
        <v>7</v>
      </c>
      <c r="I3" s="113" t="s">
        <v>199</v>
      </c>
      <c r="J3" s="111"/>
      <c r="K3" s="112"/>
    </row>
    <row r="4" spans="1:13" x14ac:dyDescent="0.25">
      <c r="A4" s="26"/>
      <c r="B4" s="73"/>
      <c r="C4" s="84" t="s">
        <v>8</v>
      </c>
      <c r="D4" s="108" t="s">
        <v>224</v>
      </c>
      <c r="E4" s="109"/>
      <c r="F4" s="109"/>
      <c r="G4" s="109"/>
      <c r="H4" s="84" t="s">
        <v>9</v>
      </c>
      <c r="I4" s="110">
        <v>44576</v>
      </c>
      <c r="J4" s="111"/>
      <c r="K4" s="112"/>
    </row>
    <row r="5" spans="1:13" x14ac:dyDescent="0.25">
      <c r="A5" s="26"/>
      <c r="B5" s="73"/>
      <c r="C5" s="84" t="s">
        <v>10</v>
      </c>
      <c r="D5" s="108" t="s">
        <v>225</v>
      </c>
      <c r="E5" s="109"/>
      <c r="F5" s="109"/>
      <c r="G5" s="109"/>
      <c r="H5" s="84" t="s">
        <v>11</v>
      </c>
      <c r="I5" s="113" t="s">
        <v>294</v>
      </c>
      <c r="J5" s="111"/>
      <c r="K5" s="112"/>
    </row>
    <row r="6" spans="1:13" ht="15" x14ac:dyDescent="0.25">
      <c r="A6" s="28"/>
      <c r="B6" s="29"/>
      <c r="C6" s="71" t="s">
        <v>12</v>
      </c>
      <c r="D6" s="114" t="s">
        <v>226</v>
      </c>
      <c r="E6" s="115"/>
      <c r="F6" s="115"/>
      <c r="G6" s="115"/>
      <c r="H6" s="71" t="s">
        <v>13</v>
      </c>
      <c r="I6" s="116">
        <f>J63</f>
        <v>187842.21324250003</v>
      </c>
      <c r="J6" s="117"/>
      <c r="K6" s="118"/>
    </row>
    <row r="7" spans="1:13" ht="17.399999999999999" customHeight="1" x14ac:dyDescent="0.25">
      <c r="A7" s="85" t="s">
        <v>227</v>
      </c>
      <c r="B7" s="86"/>
      <c r="C7" s="86"/>
      <c r="D7" s="86"/>
      <c r="E7" s="86"/>
      <c r="F7" s="86"/>
      <c r="G7" s="86"/>
      <c r="H7" s="86"/>
      <c r="I7" s="86"/>
      <c r="J7" s="86"/>
      <c r="K7" s="88"/>
    </row>
    <row r="8" spans="1:13" x14ac:dyDescent="0.25">
      <c r="A8" s="50"/>
      <c r="B8" s="51"/>
      <c r="C8" s="51"/>
      <c r="D8" s="51"/>
      <c r="E8" s="51"/>
      <c r="F8" s="51"/>
      <c r="G8" s="51"/>
      <c r="H8" s="52"/>
      <c r="I8" s="101" t="s">
        <v>14</v>
      </c>
      <c r="J8" s="102"/>
      <c r="K8" s="103"/>
    </row>
    <row r="9" spans="1:13" x14ac:dyDescent="0.25">
      <c r="A9" s="104" t="s">
        <v>15</v>
      </c>
      <c r="B9" s="105"/>
      <c r="C9" s="105"/>
      <c r="D9" s="105"/>
      <c r="E9" s="105"/>
      <c r="F9" s="105"/>
      <c r="G9" s="75" t="s">
        <v>16</v>
      </c>
      <c r="H9" s="75" t="s">
        <v>17</v>
      </c>
      <c r="I9" s="75" t="s">
        <v>18</v>
      </c>
      <c r="J9" s="30" t="s">
        <v>19</v>
      </c>
      <c r="K9" s="31" t="s">
        <v>20</v>
      </c>
    </row>
    <row r="10" spans="1:13" ht="18" customHeight="1" x14ac:dyDescent="0.25">
      <c r="A10" s="99">
        <v>2</v>
      </c>
      <c r="B10" s="106" t="s">
        <v>23</v>
      </c>
      <c r="C10" s="44" t="s">
        <v>229</v>
      </c>
      <c r="D10" s="33"/>
      <c r="E10" s="33"/>
      <c r="F10" s="33"/>
      <c r="G10" s="34" t="s">
        <v>24</v>
      </c>
      <c r="H10" s="36">
        <v>2</v>
      </c>
      <c r="I10" s="36" t="s">
        <v>25</v>
      </c>
      <c r="J10" s="37">
        <v>280</v>
      </c>
      <c r="K10" s="38">
        <f t="shared" ref="K10:K16" si="0">J10*H10</f>
        <v>560</v>
      </c>
      <c r="L10" s="39"/>
    </row>
    <row r="11" spans="1:13" ht="18" customHeight="1" x14ac:dyDescent="0.25">
      <c r="A11" s="99"/>
      <c r="B11" s="106"/>
      <c r="C11" s="44" t="s">
        <v>230</v>
      </c>
      <c r="D11" s="33"/>
      <c r="E11" s="33"/>
      <c r="F11" s="33"/>
      <c r="G11" s="34" t="s">
        <v>26</v>
      </c>
      <c r="H11" s="36">
        <v>8</v>
      </c>
      <c r="I11" s="36" t="s">
        <v>27</v>
      </c>
      <c r="J11" s="40">
        <v>81.25</v>
      </c>
      <c r="K11" s="38">
        <f t="shared" si="0"/>
        <v>650</v>
      </c>
      <c r="L11" s="39"/>
    </row>
    <row r="12" spans="1:13" ht="18" customHeight="1" x14ac:dyDescent="0.25">
      <c r="A12" s="99"/>
      <c r="B12" s="106"/>
      <c r="C12" s="44" t="s">
        <v>28</v>
      </c>
      <c r="D12" s="33"/>
      <c r="E12" s="33"/>
      <c r="F12" s="33"/>
      <c r="G12" s="34" t="s">
        <v>29</v>
      </c>
      <c r="H12" s="36">
        <v>1</v>
      </c>
      <c r="I12" s="36" t="s">
        <v>231</v>
      </c>
      <c r="J12" s="37">
        <v>1059.75</v>
      </c>
      <c r="K12" s="38">
        <f t="shared" si="0"/>
        <v>1059.75</v>
      </c>
      <c r="L12" s="39"/>
    </row>
    <row r="13" spans="1:13" x14ac:dyDescent="0.25">
      <c r="A13" s="99"/>
      <c r="B13" s="106"/>
      <c r="C13" s="44" t="s">
        <v>30</v>
      </c>
      <c r="D13" s="33"/>
      <c r="E13" s="33"/>
      <c r="F13" s="33"/>
      <c r="G13" s="34" t="s">
        <v>31</v>
      </c>
      <c r="H13" s="36">
        <v>1</v>
      </c>
      <c r="I13" s="36" t="s">
        <v>231</v>
      </c>
      <c r="J13" s="37">
        <v>479.94</v>
      </c>
      <c r="K13" s="38">
        <f t="shared" si="0"/>
        <v>479.94</v>
      </c>
      <c r="L13" s="39"/>
    </row>
    <row r="14" spans="1:13" ht="14.4" customHeight="1" x14ac:dyDescent="0.25">
      <c r="A14" s="99"/>
      <c r="B14" s="106"/>
      <c r="C14" s="44" t="s">
        <v>32</v>
      </c>
      <c r="D14" s="33"/>
      <c r="E14" s="33"/>
      <c r="F14" s="33"/>
      <c r="G14" s="34" t="s">
        <v>33</v>
      </c>
      <c r="H14" s="36">
        <v>1</v>
      </c>
      <c r="I14" s="36" t="s">
        <v>231</v>
      </c>
      <c r="J14" s="41">
        <v>4375.7700000000004</v>
      </c>
      <c r="K14" s="38">
        <f t="shared" si="0"/>
        <v>4375.7700000000004</v>
      </c>
      <c r="L14" s="39"/>
    </row>
    <row r="15" spans="1:13" ht="14.4" customHeight="1" x14ac:dyDescent="0.25">
      <c r="A15" s="99"/>
      <c r="B15" s="106"/>
      <c r="C15" s="44" t="s">
        <v>202</v>
      </c>
      <c r="D15" s="33"/>
      <c r="E15" s="33"/>
      <c r="F15" s="33"/>
      <c r="G15" s="34" t="s">
        <v>35</v>
      </c>
      <c r="H15" s="36">
        <v>12.5</v>
      </c>
      <c r="I15" s="36" t="s">
        <v>27</v>
      </c>
      <c r="J15" s="41">
        <v>395</v>
      </c>
      <c r="K15" s="38">
        <f t="shared" si="0"/>
        <v>4937.5</v>
      </c>
      <c r="L15" s="39"/>
      <c r="M15" s="165"/>
    </row>
    <row r="16" spans="1:13" ht="14.4" customHeight="1" x14ac:dyDescent="0.25">
      <c r="A16" s="99"/>
      <c r="B16" s="106"/>
      <c r="C16" s="44" t="s">
        <v>228</v>
      </c>
      <c r="D16" s="33"/>
      <c r="E16" s="33"/>
      <c r="F16" s="33"/>
      <c r="G16" s="34" t="s">
        <v>287</v>
      </c>
      <c r="H16" s="36">
        <v>5</v>
      </c>
      <c r="I16" s="36" t="s">
        <v>25</v>
      </c>
      <c r="J16" s="37">
        <v>650</v>
      </c>
      <c r="K16" s="38">
        <f t="shared" si="0"/>
        <v>3250</v>
      </c>
      <c r="L16" s="39"/>
    </row>
    <row r="17" spans="1:12" ht="14.4" customHeight="1" x14ac:dyDescent="0.25">
      <c r="A17" s="100"/>
      <c r="B17" s="107"/>
      <c r="C17" s="96" t="s">
        <v>22</v>
      </c>
      <c r="D17" s="96"/>
      <c r="E17" s="96"/>
      <c r="F17" s="96"/>
      <c r="G17" s="96"/>
      <c r="H17" s="96"/>
      <c r="I17" s="96"/>
      <c r="J17" s="91">
        <f>SUM(K10:K16)</f>
        <v>15312.960000000001</v>
      </c>
      <c r="K17" s="91"/>
    </row>
    <row r="18" spans="1:12" ht="14.4" customHeight="1" x14ac:dyDescent="0.25">
      <c r="A18" s="100"/>
      <c r="B18" s="107"/>
      <c r="C18" s="96"/>
      <c r="D18" s="96"/>
      <c r="E18" s="96"/>
      <c r="F18" s="96"/>
      <c r="G18" s="96"/>
      <c r="H18" s="96"/>
      <c r="I18" s="96"/>
      <c r="J18" s="91"/>
      <c r="K18" s="91"/>
    </row>
    <row r="19" spans="1:12" ht="18" customHeight="1" x14ac:dyDescent="0.25">
      <c r="A19" s="99">
        <v>3</v>
      </c>
      <c r="B19" s="106" t="s">
        <v>212</v>
      </c>
      <c r="C19" s="44" t="s">
        <v>232</v>
      </c>
      <c r="D19" s="33"/>
      <c r="E19" s="33"/>
      <c r="F19" s="42"/>
      <c r="G19" s="34" t="s">
        <v>298</v>
      </c>
      <c r="H19" s="43">
        <v>225</v>
      </c>
      <c r="I19" s="36" t="s">
        <v>37</v>
      </c>
      <c r="J19" s="37">
        <v>168.7466666</v>
      </c>
      <c r="K19" s="38">
        <f>J19*H19</f>
        <v>37967.999985000002</v>
      </c>
    </row>
    <row r="20" spans="1:12" ht="18" customHeight="1" x14ac:dyDescent="0.25">
      <c r="A20" s="99"/>
      <c r="B20" s="106"/>
      <c r="C20" s="44" t="s">
        <v>32</v>
      </c>
      <c r="D20" s="33"/>
      <c r="E20" s="33"/>
      <c r="F20" s="42"/>
      <c r="G20" s="34" t="s">
        <v>38</v>
      </c>
      <c r="H20" s="43">
        <v>1</v>
      </c>
      <c r="I20" s="36" t="s">
        <v>39</v>
      </c>
      <c r="J20" s="37">
        <v>10470.9</v>
      </c>
      <c r="K20" s="38">
        <f t="shared" ref="K20:K29" si="1">J20*H20</f>
        <v>10470.9</v>
      </c>
    </row>
    <row r="21" spans="1:12" ht="18" customHeight="1" x14ac:dyDescent="0.25">
      <c r="A21" s="99"/>
      <c r="B21" s="106"/>
      <c r="C21" s="44" t="s">
        <v>234</v>
      </c>
      <c r="D21" s="33"/>
      <c r="E21" s="33"/>
      <c r="F21" s="42"/>
      <c r="G21" s="34" t="s">
        <v>29</v>
      </c>
      <c r="H21" s="43">
        <v>1</v>
      </c>
      <c r="I21" s="36" t="s">
        <v>40</v>
      </c>
      <c r="J21" s="37">
        <v>3209.1</v>
      </c>
      <c r="K21" s="38">
        <f t="shared" si="1"/>
        <v>3209.1</v>
      </c>
    </row>
    <row r="22" spans="1:12" ht="18" customHeight="1" x14ac:dyDescent="0.25">
      <c r="A22" s="99"/>
      <c r="B22" s="106"/>
      <c r="C22" s="44" t="s">
        <v>235</v>
      </c>
      <c r="D22" s="33"/>
      <c r="E22" s="33"/>
      <c r="F22" s="42"/>
      <c r="G22" s="34" t="s">
        <v>41</v>
      </c>
      <c r="H22" s="43">
        <v>3</v>
      </c>
      <c r="I22" s="36" t="s">
        <v>36</v>
      </c>
      <c r="J22" s="37">
        <v>720</v>
      </c>
      <c r="K22" s="38">
        <f t="shared" si="1"/>
        <v>2160</v>
      </c>
    </row>
    <row r="23" spans="1:12" ht="18" customHeight="1" x14ac:dyDescent="0.25">
      <c r="A23" s="99"/>
      <c r="B23" s="106"/>
      <c r="C23" s="44" t="s">
        <v>42</v>
      </c>
      <c r="D23" s="33"/>
      <c r="E23" s="33"/>
      <c r="F23" s="42"/>
      <c r="G23" s="34" t="s">
        <v>43</v>
      </c>
      <c r="H23" s="43">
        <v>3</v>
      </c>
      <c r="I23" s="36" t="s">
        <v>36</v>
      </c>
      <c r="J23" s="37">
        <v>215</v>
      </c>
      <c r="K23" s="38">
        <f t="shared" si="1"/>
        <v>645</v>
      </c>
    </row>
    <row r="24" spans="1:12" ht="18" customHeight="1" x14ac:dyDescent="0.25">
      <c r="A24" s="99"/>
      <c r="B24" s="106"/>
      <c r="C24" s="44" t="s">
        <v>236</v>
      </c>
      <c r="D24" s="33"/>
      <c r="E24" s="33"/>
      <c r="F24" s="42"/>
      <c r="G24" s="34" t="s">
        <v>237</v>
      </c>
      <c r="H24" s="43">
        <v>1</v>
      </c>
      <c r="I24" s="36" t="s">
        <v>238</v>
      </c>
      <c r="J24" s="37">
        <v>1000</v>
      </c>
      <c r="K24" s="38">
        <f t="shared" si="1"/>
        <v>1000</v>
      </c>
    </row>
    <row r="25" spans="1:12" ht="18" customHeight="1" x14ac:dyDescent="0.25">
      <c r="A25" s="99"/>
      <c r="B25" s="106"/>
      <c r="C25" s="44" t="s">
        <v>239</v>
      </c>
      <c r="D25" s="33"/>
      <c r="E25" s="33"/>
      <c r="F25" s="42"/>
      <c r="G25" s="34" t="s">
        <v>240</v>
      </c>
      <c r="H25" s="43">
        <v>2</v>
      </c>
      <c r="I25" s="36" t="s">
        <v>241</v>
      </c>
      <c r="J25" s="37">
        <v>900</v>
      </c>
      <c r="K25" s="38">
        <f t="shared" si="1"/>
        <v>1800</v>
      </c>
    </row>
    <row r="26" spans="1:12" ht="18" customHeight="1" x14ac:dyDescent="0.25">
      <c r="A26" s="99"/>
      <c r="B26" s="106"/>
      <c r="C26" s="44" t="s">
        <v>44</v>
      </c>
      <c r="D26" s="33"/>
      <c r="E26" s="33"/>
      <c r="F26" s="42"/>
      <c r="G26" s="34" t="s">
        <v>45</v>
      </c>
      <c r="H26" s="43">
        <v>159</v>
      </c>
      <c r="I26" s="36" t="s">
        <v>37</v>
      </c>
      <c r="J26" s="37">
        <v>94.206599999999995</v>
      </c>
      <c r="K26" s="38">
        <f t="shared" si="1"/>
        <v>14978.849399999999</v>
      </c>
    </row>
    <row r="27" spans="1:12" ht="14.4" customHeight="1" x14ac:dyDescent="0.25">
      <c r="A27" s="99"/>
      <c r="B27" s="106"/>
      <c r="C27" s="44" t="s">
        <v>242</v>
      </c>
      <c r="D27" s="33"/>
      <c r="E27" s="33"/>
      <c r="F27" s="33"/>
      <c r="G27" s="34" t="s">
        <v>46</v>
      </c>
      <c r="H27" s="43">
        <v>476</v>
      </c>
      <c r="I27" s="36" t="s">
        <v>243</v>
      </c>
      <c r="J27" s="37">
        <v>20.621500000000001</v>
      </c>
      <c r="K27" s="38">
        <f t="shared" si="1"/>
        <v>9815.8340000000007</v>
      </c>
      <c r="L27" s="39"/>
    </row>
    <row r="28" spans="1:12" ht="14.4" customHeight="1" x14ac:dyDescent="0.25">
      <c r="A28" s="99"/>
      <c r="B28" s="106"/>
      <c r="C28" s="44" t="s">
        <v>34</v>
      </c>
      <c r="D28" s="33"/>
      <c r="E28" s="33"/>
      <c r="F28" s="33"/>
      <c r="G28" s="34" t="s">
        <v>35</v>
      </c>
      <c r="H28" s="43">
        <v>14</v>
      </c>
      <c r="I28" s="36" t="s">
        <v>27</v>
      </c>
      <c r="J28" s="37">
        <v>395</v>
      </c>
      <c r="K28" s="38">
        <f t="shared" si="1"/>
        <v>5530</v>
      </c>
      <c r="L28" s="39"/>
    </row>
    <row r="29" spans="1:12" ht="14.4" customHeight="1" x14ac:dyDescent="0.25">
      <c r="A29" s="99"/>
      <c r="B29" s="106"/>
      <c r="C29" s="44" t="s">
        <v>244</v>
      </c>
      <c r="D29" s="33"/>
      <c r="E29" s="33"/>
      <c r="F29" s="33"/>
      <c r="G29" s="34" t="s">
        <v>24</v>
      </c>
      <c r="H29" s="43">
        <v>1</v>
      </c>
      <c r="I29" s="36" t="s">
        <v>238</v>
      </c>
      <c r="J29" s="37">
        <v>1500</v>
      </c>
      <c r="K29" s="38">
        <f t="shared" si="1"/>
        <v>1500</v>
      </c>
      <c r="L29" s="39"/>
    </row>
    <row r="30" spans="1:12" ht="14.4" customHeight="1" x14ac:dyDescent="0.25">
      <c r="A30" s="99"/>
      <c r="B30" s="106"/>
      <c r="C30" s="44" t="s">
        <v>47</v>
      </c>
      <c r="D30" s="33"/>
      <c r="E30" s="33"/>
      <c r="F30" s="33"/>
      <c r="G30" s="34" t="s">
        <v>46</v>
      </c>
      <c r="H30" s="43">
        <v>6</v>
      </c>
      <c r="I30" s="36" t="s">
        <v>37</v>
      </c>
      <c r="J30" s="37">
        <v>231.466666</v>
      </c>
      <c r="K30" s="38">
        <f>J30*H30</f>
        <v>1388.799996</v>
      </c>
      <c r="L30" s="39"/>
    </row>
    <row r="31" spans="1:12" ht="14.4" customHeight="1" x14ac:dyDescent="0.25">
      <c r="A31" s="99"/>
      <c r="B31" s="106"/>
      <c r="C31" s="44" t="s">
        <v>228</v>
      </c>
      <c r="D31" s="33"/>
      <c r="E31" s="33"/>
      <c r="F31" s="33"/>
      <c r="G31" s="34" t="s">
        <v>287</v>
      </c>
      <c r="H31" s="43">
        <v>40</v>
      </c>
      <c r="I31" s="36" t="s">
        <v>25</v>
      </c>
      <c r="J31" s="37">
        <v>650</v>
      </c>
      <c r="K31" s="38">
        <f>J31*H31</f>
        <v>26000</v>
      </c>
      <c r="L31" s="39"/>
    </row>
    <row r="32" spans="1:12" ht="14.4" customHeight="1" x14ac:dyDescent="0.25">
      <c r="A32" s="100"/>
      <c r="B32" s="107"/>
      <c r="C32" s="96" t="s">
        <v>22</v>
      </c>
      <c r="D32" s="96"/>
      <c r="E32" s="96"/>
      <c r="F32" s="96"/>
      <c r="G32" s="96"/>
      <c r="H32" s="96"/>
      <c r="I32" s="96"/>
      <c r="J32" s="91">
        <f>SUM(K19:K31)</f>
        <v>116466.48338100001</v>
      </c>
      <c r="K32" s="91"/>
    </row>
    <row r="33" spans="1:12" ht="14.4" customHeight="1" x14ac:dyDescent="0.25">
      <c r="A33" s="100"/>
      <c r="B33" s="107"/>
      <c r="C33" s="96"/>
      <c r="D33" s="96"/>
      <c r="E33" s="96"/>
      <c r="F33" s="96"/>
      <c r="G33" s="96"/>
      <c r="H33" s="96"/>
      <c r="I33" s="96"/>
      <c r="J33" s="91"/>
      <c r="K33" s="91"/>
    </row>
    <row r="34" spans="1:12" ht="18" customHeight="1" x14ac:dyDescent="0.25">
      <c r="A34" s="99">
        <v>4</v>
      </c>
      <c r="B34" s="106" t="s">
        <v>48</v>
      </c>
      <c r="C34" s="44" t="s">
        <v>49</v>
      </c>
      <c r="D34" s="33"/>
      <c r="E34" s="33"/>
      <c r="F34" s="33"/>
      <c r="G34" s="34" t="s">
        <v>46</v>
      </c>
      <c r="H34" s="43">
        <v>142.5</v>
      </c>
      <c r="I34" s="35" t="s">
        <v>37</v>
      </c>
      <c r="J34" s="37">
        <v>46.863157000000001</v>
      </c>
      <c r="K34" s="38">
        <f t="shared" ref="K34:K37" si="2">J34*H34</f>
        <v>6677.9998725000005</v>
      </c>
      <c r="L34" s="39"/>
    </row>
    <row r="35" spans="1:12" ht="18" customHeight="1" x14ac:dyDescent="0.25">
      <c r="A35" s="99"/>
      <c r="B35" s="106"/>
      <c r="C35" s="44" t="s">
        <v>50</v>
      </c>
      <c r="D35" s="33"/>
      <c r="E35" s="33"/>
      <c r="F35" s="33"/>
      <c r="G35" s="34" t="s">
        <v>35</v>
      </c>
      <c r="H35" s="43">
        <v>12.5</v>
      </c>
      <c r="I35" s="35" t="s">
        <v>27</v>
      </c>
      <c r="J35" s="37">
        <v>290</v>
      </c>
      <c r="K35" s="38">
        <f t="shared" si="2"/>
        <v>3625</v>
      </c>
      <c r="L35" s="39"/>
    </row>
    <row r="36" spans="1:12" x14ac:dyDescent="0.25">
      <c r="A36" s="99"/>
      <c r="B36" s="106"/>
      <c r="C36" s="44" t="s">
        <v>51</v>
      </c>
      <c r="D36" s="33"/>
      <c r="E36" s="33"/>
      <c r="F36" s="33"/>
      <c r="G36" s="34" t="s">
        <v>46</v>
      </c>
      <c r="H36" s="43">
        <v>210</v>
      </c>
      <c r="I36" s="35" t="s">
        <v>37</v>
      </c>
      <c r="J36" s="37">
        <v>36.025380900000002</v>
      </c>
      <c r="K36" s="38">
        <f t="shared" si="2"/>
        <v>7565.3299890000008</v>
      </c>
      <c r="L36" s="39"/>
    </row>
    <row r="37" spans="1:12" x14ac:dyDescent="0.25">
      <c r="A37" s="99"/>
      <c r="B37" s="106"/>
      <c r="C37" s="44" t="s">
        <v>245</v>
      </c>
      <c r="D37" s="33"/>
      <c r="E37" s="33"/>
      <c r="F37" s="33"/>
      <c r="G37" s="34" t="s">
        <v>287</v>
      </c>
      <c r="H37" s="43">
        <v>20</v>
      </c>
      <c r="I37" s="36" t="s">
        <v>36</v>
      </c>
      <c r="J37" s="37">
        <v>650</v>
      </c>
      <c r="K37" s="38">
        <f t="shared" si="2"/>
        <v>13000</v>
      </c>
      <c r="L37" s="39"/>
    </row>
    <row r="38" spans="1:12" ht="14.4" customHeight="1" x14ac:dyDescent="0.25">
      <c r="A38" s="100"/>
      <c r="B38" s="107"/>
      <c r="C38" s="96" t="s">
        <v>22</v>
      </c>
      <c r="D38" s="96"/>
      <c r="E38" s="96"/>
      <c r="F38" s="96"/>
      <c r="G38" s="96"/>
      <c r="H38" s="96"/>
      <c r="I38" s="96"/>
      <c r="J38" s="91">
        <f>SUM(K34:K37)</f>
        <v>30868.329861500002</v>
      </c>
      <c r="K38" s="91"/>
    </row>
    <row r="39" spans="1:12" ht="14.4" customHeight="1" x14ac:dyDescent="0.25">
      <c r="A39" s="100"/>
      <c r="B39" s="107"/>
      <c r="C39" s="96"/>
      <c r="D39" s="96"/>
      <c r="E39" s="96"/>
      <c r="F39" s="96"/>
      <c r="G39" s="96"/>
      <c r="H39" s="96"/>
      <c r="I39" s="96"/>
      <c r="J39" s="91"/>
      <c r="K39" s="91"/>
    </row>
    <row r="40" spans="1:12" ht="18" customHeight="1" x14ac:dyDescent="0.25">
      <c r="A40" s="92">
        <v>5</v>
      </c>
      <c r="B40" s="94" t="s">
        <v>52</v>
      </c>
      <c r="C40" s="32" t="s">
        <v>53</v>
      </c>
      <c r="D40" s="33"/>
      <c r="E40" s="33"/>
      <c r="F40" s="33"/>
      <c r="G40" s="34" t="s">
        <v>31</v>
      </c>
      <c r="H40" s="43">
        <v>1</v>
      </c>
      <c r="I40" s="36" t="s">
        <v>54</v>
      </c>
      <c r="J40" s="37">
        <v>1708.53</v>
      </c>
      <c r="K40" s="38">
        <f t="shared" ref="K40:K41" si="3">J40*H40</f>
        <v>1708.53</v>
      </c>
      <c r="L40" s="39"/>
    </row>
    <row r="41" spans="1:12" ht="18" customHeight="1" x14ac:dyDescent="0.25">
      <c r="A41" s="92"/>
      <c r="B41" s="94"/>
      <c r="C41" s="32" t="s">
        <v>246</v>
      </c>
      <c r="D41" s="33"/>
      <c r="E41" s="33"/>
      <c r="F41" s="33"/>
      <c r="G41" s="34" t="s">
        <v>247</v>
      </c>
      <c r="H41" s="43">
        <v>1</v>
      </c>
      <c r="I41" s="36" t="s">
        <v>55</v>
      </c>
      <c r="J41" s="37">
        <v>3400</v>
      </c>
      <c r="K41" s="38">
        <f t="shared" si="3"/>
        <v>3400</v>
      </c>
      <c r="L41" s="39"/>
    </row>
    <row r="42" spans="1:12" ht="14.4" customHeight="1" x14ac:dyDescent="0.25">
      <c r="A42" s="92"/>
      <c r="B42" s="94"/>
      <c r="C42" s="96" t="s">
        <v>22</v>
      </c>
      <c r="D42" s="96"/>
      <c r="E42" s="96"/>
      <c r="F42" s="96"/>
      <c r="G42" s="96"/>
      <c r="H42" s="96"/>
      <c r="I42" s="96"/>
      <c r="J42" s="91">
        <f>SUM(K40:K41)</f>
        <v>5108.53</v>
      </c>
      <c r="K42" s="91"/>
    </row>
    <row r="43" spans="1:12" ht="14.4" customHeight="1" x14ac:dyDescent="0.25">
      <c r="A43" s="93"/>
      <c r="B43" s="95"/>
      <c r="C43" s="96"/>
      <c r="D43" s="96"/>
      <c r="E43" s="96"/>
      <c r="F43" s="96"/>
      <c r="G43" s="96"/>
      <c r="H43" s="96"/>
      <c r="I43" s="96"/>
      <c r="J43" s="91"/>
      <c r="K43" s="91"/>
    </row>
    <row r="44" spans="1:12" ht="18" customHeight="1" x14ac:dyDescent="0.25">
      <c r="A44" s="97">
        <v>6</v>
      </c>
      <c r="B44" s="98" t="s">
        <v>56</v>
      </c>
      <c r="C44" s="44" t="s">
        <v>57</v>
      </c>
      <c r="D44" s="33"/>
      <c r="E44" s="33"/>
      <c r="F44" s="33"/>
      <c r="G44" s="34" t="s">
        <v>31</v>
      </c>
      <c r="H44" s="43">
        <v>1</v>
      </c>
      <c r="I44" s="36" t="s">
        <v>55</v>
      </c>
      <c r="J44" s="37">
        <v>7367.91</v>
      </c>
      <c r="K44" s="38">
        <f t="shared" ref="K44:K45" si="4">J44*H44</f>
        <v>7367.91</v>
      </c>
      <c r="L44" s="39"/>
    </row>
    <row r="45" spans="1:12" ht="18" customHeight="1" x14ac:dyDescent="0.25">
      <c r="A45" s="92"/>
      <c r="B45" s="94"/>
      <c r="C45" s="44" t="s">
        <v>248</v>
      </c>
      <c r="D45" s="33"/>
      <c r="E45" s="33"/>
      <c r="F45" s="33"/>
      <c r="G45" s="34" t="s">
        <v>249</v>
      </c>
      <c r="H45" s="43">
        <v>1</v>
      </c>
      <c r="I45" s="36" t="s">
        <v>54</v>
      </c>
      <c r="J45" s="37">
        <v>4800</v>
      </c>
      <c r="K45" s="38">
        <f t="shared" si="4"/>
        <v>4800</v>
      </c>
    </row>
    <row r="46" spans="1:12" ht="14.4" customHeight="1" x14ac:dyDescent="0.25">
      <c r="A46" s="92"/>
      <c r="B46" s="94"/>
      <c r="C46" s="96" t="s">
        <v>22</v>
      </c>
      <c r="D46" s="96"/>
      <c r="E46" s="96"/>
      <c r="F46" s="96"/>
      <c r="G46" s="96"/>
      <c r="H46" s="96"/>
      <c r="I46" s="96"/>
      <c r="J46" s="91">
        <f>SUM(K44:K45)</f>
        <v>12167.91</v>
      </c>
      <c r="K46" s="91"/>
    </row>
    <row r="47" spans="1:12" ht="14.4" customHeight="1" x14ac:dyDescent="0.25">
      <c r="A47" s="93"/>
      <c r="B47" s="95"/>
      <c r="C47" s="96"/>
      <c r="D47" s="96"/>
      <c r="E47" s="96"/>
      <c r="F47" s="96"/>
      <c r="G47" s="96"/>
      <c r="H47" s="96"/>
      <c r="I47" s="96"/>
      <c r="J47" s="91"/>
      <c r="K47" s="91"/>
    </row>
    <row r="48" spans="1:12" ht="18" customHeight="1" x14ac:dyDescent="0.25">
      <c r="A48" s="99">
        <v>7</v>
      </c>
      <c r="B48" s="106" t="s">
        <v>58</v>
      </c>
      <c r="C48" s="44" t="s">
        <v>59</v>
      </c>
      <c r="D48" s="33"/>
      <c r="E48" s="33"/>
      <c r="F48" s="33"/>
      <c r="G48" s="34" t="s">
        <v>60</v>
      </c>
      <c r="H48" s="36">
        <v>1</v>
      </c>
      <c r="I48" s="36" t="s">
        <v>55</v>
      </c>
      <c r="J48" s="37">
        <v>600</v>
      </c>
      <c r="K48" s="38">
        <f t="shared" ref="K48" si="5">J48*H48</f>
        <v>600</v>
      </c>
    </row>
    <row r="49" spans="1:12" ht="18" customHeight="1" x14ac:dyDescent="0.25">
      <c r="A49" s="99"/>
      <c r="B49" s="106"/>
      <c r="C49" s="44"/>
      <c r="D49" s="33"/>
      <c r="E49" s="33"/>
      <c r="F49" s="33"/>
      <c r="G49" s="34"/>
      <c r="H49" s="36"/>
      <c r="I49" s="36"/>
      <c r="J49" s="37"/>
      <c r="K49" s="79"/>
    </row>
    <row r="50" spans="1:12" ht="14.4" customHeight="1" x14ac:dyDescent="0.25">
      <c r="A50" s="100"/>
      <c r="B50" s="107"/>
      <c r="C50" s="96" t="s">
        <v>22</v>
      </c>
      <c r="D50" s="96"/>
      <c r="E50" s="96"/>
      <c r="F50" s="96"/>
      <c r="G50" s="96"/>
      <c r="H50" s="96"/>
      <c r="I50" s="96"/>
      <c r="J50" s="91">
        <f>SUM(K48:K49)</f>
        <v>600</v>
      </c>
      <c r="K50" s="91"/>
    </row>
    <row r="51" spans="1:12" ht="14.4" customHeight="1" x14ac:dyDescent="0.25">
      <c r="A51" s="100"/>
      <c r="B51" s="107"/>
      <c r="C51" s="96"/>
      <c r="D51" s="96"/>
      <c r="E51" s="96"/>
      <c r="F51" s="96"/>
      <c r="G51" s="96"/>
      <c r="H51" s="96"/>
      <c r="I51" s="96"/>
      <c r="J51" s="91"/>
      <c r="K51" s="91"/>
    </row>
    <row r="52" spans="1:12" ht="18" customHeight="1" x14ac:dyDescent="0.25">
      <c r="A52" s="99">
        <v>8</v>
      </c>
      <c r="B52" s="106" t="s">
        <v>61</v>
      </c>
      <c r="C52" s="32" t="s">
        <v>59</v>
      </c>
      <c r="D52" s="33"/>
      <c r="E52" s="33"/>
      <c r="F52" s="33"/>
      <c r="G52" s="34" t="s">
        <v>62</v>
      </c>
      <c r="H52" s="36">
        <v>1</v>
      </c>
      <c r="I52" s="36" t="s">
        <v>54</v>
      </c>
      <c r="J52" s="37">
        <v>3518</v>
      </c>
      <c r="K52" s="38">
        <f t="shared" ref="K52" si="6">J52*H52</f>
        <v>3518</v>
      </c>
      <c r="L52" s="39"/>
    </row>
    <row r="53" spans="1:12" ht="18" customHeight="1" x14ac:dyDescent="0.25">
      <c r="A53" s="99"/>
      <c r="B53" s="106"/>
      <c r="C53" s="32"/>
      <c r="D53" s="33"/>
      <c r="E53" s="33"/>
      <c r="F53" s="33"/>
      <c r="G53" s="34"/>
      <c r="H53" s="36"/>
      <c r="I53" s="36"/>
      <c r="J53" s="37"/>
      <c r="K53" s="38"/>
      <c r="L53" s="39"/>
    </row>
    <row r="54" spans="1:12" ht="14.4" customHeight="1" x14ac:dyDescent="0.25">
      <c r="A54" s="100"/>
      <c r="B54" s="107"/>
      <c r="C54" s="96" t="s">
        <v>22</v>
      </c>
      <c r="D54" s="96"/>
      <c r="E54" s="96"/>
      <c r="F54" s="96"/>
      <c r="G54" s="96"/>
      <c r="H54" s="96"/>
      <c r="I54" s="96"/>
      <c r="J54" s="91">
        <f>SUM(K52:K53)</f>
        <v>3518</v>
      </c>
      <c r="K54" s="91"/>
    </row>
    <row r="55" spans="1:12" ht="14.4" customHeight="1" x14ac:dyDescent="0.25">
      <c r="A55" s="100"/>
      <c r="B55" s="107"/>
      <c r="C55" s="96"/>
      <c r="D55" s="96"/>
      <c r="E55" s="96"/>
      <c r="F55" s="96"/>
      <c r="G55" s="96"/>
      <c r="H55" s="96"/>
      <c r="I55" s="96"/>
      <c r="J55" s="91"/>
      <c r="K55" s="91"/>
    </row>
    <row r="56" spans="1:12" ht="18" customHeight="1" x14ac:dyDescent="0.25">
      <c r="A56" s="99">
        <v>9</v>
      </c>
      <c r="B56" s="106" t="s">
        <v>63</v>
      </c>
      <c r="C56" s="32" t="s">
        <v>64</v>
      </c>
      <c r="D56" s="33"/>
      <c r="E56" s="33"/>
      <c r="F56" s="33"/>
      <c r="G56" s="34" t="s">
        <v>65</v>
      </c>
      <c r="H56" s="36">
        <v>3</v>
      </c>
      <c r="I56" s="36" t="s">
        <v>66</v>
      </c>
      <c r="J56" s="37">
        <v>500</v>
      </c>
      <c r="K56" s="38">
        <f t="shared" ref="K56:K59" si="7">J56*H56</f>
        <v>1500</v>
      </c>
    </row>
    <row r="57" spans="1:12" ht="18" customHeight="1" x14ac:dyDescent="0.25">
      <c r="A57" s="99"/>
      <c r="B57" s="106"/>
      <c r="C57" s="32" t="s">
        <v>67</v>
      </c>
      <c r="D57" s="33"/>
      <c r="E57" s="33"/>
      <c r="F57" s="33"/>
      <c r="G57" s="34" t="s">
        <v>68</v>
      </c>
      <c r="H57" s="36">
        <v>1</v>
      </c>
      <c r="I57" s="36" t="s">
        <v>69</v>
      </c>
      <c r="J57" s="37">
        <v>200</v>
      </c>
      <c r="K57" s="38">
        <f t="shared" si="7"/>
        <v>200</v>
      </c>
    </row>
    <row r="58" spans="1:12" ht="18" customHeight="1" x14ac:dyDescent="0.25">
      <c r="A58" s="99"/>
      <c r="B58" s="106"/>
      <c r="C58" s="32" t="s">
        <v>250</v>
      </c>
      <c r="D58" s="33"/>
      <c r="E58" s="33"/>
      <c r="F58" s="33"/>
      <c r="G58" s="34" t="s">
        <v>46</v>
      </c>
      <c r="H58" s="36">
        <v>1</v>
      </c>
      <c r="I58" s="36" t="s">
        <v>69</v>
      </c>
      <c r="J58" s="37">
        <v>600</v>
      </c>
      <c r="K58" s="38">
        <f t="shared" si="7"/>
        <v>600</v>
      </c>
    </row>
    <row r="59" spans="1:12" ht="18" customHeight="1" x14ac:dyDescent="0.25">
      <c r="A59" s="99"/>
      <c r="B59" s="106"/>
      <c r="C59" s="32" t="s">
        <v>70</v>
      </c>
      <c r="D59" s="33"/>
      <c r="E59" s="33"/>
      <c r="F59" s="33"/>
      <c r="G59" s="34" t="s">
        <v>71</v>
      </c>
      <c r="H59" s="36">
        <v>6</v>
      </c>
      <c r="I59" s="36" t="s">
        <v>66</v>
      </c>
      <c r="J59" s="37">
        <v>250</v>
      </c>
      <c r="K59" s="38">
        <f t="shared" si="7"/>
        <v>1500</v>
      </c>
    </row>
    <row r="60" spans="1:12" ht="14.4" customHeight="1" x14ac:dyDescent="0.25">
      <c r="A60" s="100"/>
      <c r="B60" s="107"/>
      <c r="C60" s="96" t="s">
        <v>22</v>
      </c>
      <c r="D60" s="96"/>
      <c r="E60" s="96"/>
      <c r="F60" s="96"/>
      <c r="G60" s="96"/>
      <c r="H60" s="96"/>
      <c r="I60" s="96"/>
      <c r="J60" s="91">
        <f>SUM(K56:K59)</f>
        <v>3800</v>
      </c>
      <c r="K60" s="91"/>
    </row>
    <row r="61" spans="1:12" ht="14.4" customHeight="1" x14ac:dyDescent="0.25">
      <c r="A61" s="100"/>
      <c r="B61" s="107"/>
      <c r="C61" s="96"/>
      <c r="D61" s="96"/>
      <c r="E61" s="96"/>
      <c r="F61" s="96"/>
      <c r="G61" s="96"/>
      <c r="H61" s="96"/>
      <c r="I61" s="96"/>
      <c r="J61" s="91"/>
      <c r="K61" s="91"/>
    </row>
    <row r="62" spans="1:12" x14ac:dyDescent="0.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90"/>
    </row>
    <row r="63" spans="1:12" ht="15" x14ac:dyDescent="0.25">
      <c r="A63" s="127" t="s">
        <v>296</v>
      </c>
      <c r="B63" s="127"/>
      <c r="C63" s="127"/>
      <c r="D63" s="127"/>
      <c r="E63" s="127"/>
      <c r="F63" s="127"/>
      <c r="G63" s="127"/>
      <c r="H63" s="127"/>
      <c r="I63" s="127"/>
      <c r="J63" s="128">
        <f>J17+J32+J38+J42+J46+J50+J54+J60</f>
        <v>187842.21324250003</v>
      </c>
      <c r="K63" s="128"/>
    </row>
    <row r="64" spans="1:12" ht="8.1" customHeight="1" x14ac:dyDescent="0.25"/>
    <row r="65" spans="1:11" ht="15" x14ac:dyDescent="0.25">
      <c r="A65" s="127" t="s">
        <v>297</v>
      </c>
      <c r="B65" s="127"/>
      <c r="C65" s="127"/>
      <c r="D65" s="127"/>
      <c r="E65" s="127"/>
      <c r="F65" s="127"/>
      <c r="G65" s="127"/>
      <c r="H65" s="127"/>
      <c r="I65" s="127"/>
      <c r="J65" s="128">
        <f>J63*14</f>
        <v>2629790.9853950003</v>
      </c>
      <c r="K65" s="128"/>
    </row>
  </sheetData>
  <mergeCells count="51">
    <mergeCell ref="A65:I65"/>
    <mergeCell ref="J65:K65"/>
    <mergeCell ref="I8:K8"/>
    <mergeCell ref="A1:K1"/>
    <mergeCell ref="D2:G2"/>
    <mergeCell ref="I2:K2"/>
    <mergeCell ref="D3:G3"/>
    <mergeCell ref="I3:K3"/>
    <mergeCell ref="D4:G4"/>
    <mergeCell ref="I4:K4"/>
    <mergeCell ref="D5:G5"/>
    <mergeCell ref="I5:K5"/>
    <mergeCell ref="D6:G6"/>
    <mergeCell ref="I6:K6"/>
    <mergeCell ref="A7:K7"/>
    <mergeCell ref="A9:F9"/>
    <mergeCell ref="A10:A18"/>
    <mergeCell ref="B10:B18"/>
    <mergeCell ref="C17:I18"/>
    <mergeCell ref="J17:K18"/>
    <mergeCell ref="A19:A33"/>
    <mergeCell ref="B19:B33"/>
    <mergeCell ref="C32:I33"/>
    <mergeCell ref="J32:K33"/>
    <mergeCell ref="A34:A39"/>
    <mergeCell ref="B34:B39"/>
    <mergeCell ref="C38:I39"/>
    <mergeCell ref="J38:K39"/>
    <mergeCell ref="A40:A43"/>
    <mergeCell ref="B40:B43"/>
    <mergeCell ref="C42:I43"/>
    <mergeCell ref="J42:K43"/>
    <mergeCell ref="A63:I63"/>
    <mergeCell ref="J63:K63"/>
    <mergeCell ref="A48:A51"/>
    <mergeCell ref="B48:B51"/>
    <mergeCell ref="C50:I51"/>
    <mergeCell ref="J50:K51"/>
    <mergeCell ref="A52:A55"/>
    <mergeCell ref="B52:B55"/>
    <mergeCell ref="C54:I55"/>
    <mergeCell ref="J54:K55"/>
    <mergeCell ref="A56:A61"/>
    <mergeCell ref="B56:B61"/>
    <mergeCell ref="C60:I61"/>
    <mergeCell ref="J60:K61"/>
    <mergeCell ref="A62:K62"/>
    <mergeCell ref="A44:A47"/>
    <mergeCell ref="B44:B47"/>
    <mergeCell ref="C46:I47"/>
    <mergeCell ref="J46:K47"/>
  </mergeCells>
  <pageMargins left="0.39370078740157483" right="0.39370078740157483" top="0.39370078740157483" bottom="0.39370078740157483" header="0" footer="0"/>
  <pageSetup paperSize="9" scale="7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S576"/>
  <sheetViews>
    <sheetView showGridLines="0" topLeftCell="A41" zoomScale="60" zoomScaleNormal="60" workbookViewId="0">
      <selection activeCell="B227" sqref="B227"/>
    </sheetView>
  </sheetViews>
  <sheetFormatPr defaultColWidth="9.109375" defaultRowHeight="14.4" x14ac:dyDescent="0.3"/>
  <cols>
    <col min="1" max="1" width="9.109375" style="1"/>
    <col min="2" max="2" width="40.88671875" style="1" bestFit="1" customWidth="1"/>
    <col min="3" max="3" width="11.33203125" style="1" customWidth="1"/>
    <col min="4" max="4" width="5.33203125" style="1" bestFit="1" customWidth="1"/>
    <col min="5" max="6" width="17.33203125" style="1" customWidth="1"/>
    <col min="7" max="8" width="17.88671875" style="1" customWidth="1"/>
    <col min="9" max="11" width="15.6640625" style="1" customWidth="1"/>
    <col min="12" max="12" width="17.88671875" style="1" customWidth="1"/>
    <col min="13" max="13" width="19" style="1" customWidth="1"/>
    <col min="14" max="14" width="16.33203125" style="1" customWidth="1"/>
    <col min="15" max="15" width="24" style="1" bestFit="1" customWidth="1"/>
    <col min="16" max="16384" width="9.109375" style="1"/>
  </cols>
  <sheetData>
    <row r="2" spans="2:19" ht="14.4" customHeight="1" x14ac:dyDescent="0.3">
      <c r="B2" s="159" t="s">
        <v>79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Q2" s="19"/>
      <c r="R2" s="19"/>
      <c r="S2" s="19"/>
    </row>
    <row r="3" spans="2:19" ht="14.4" customHeight="1" x14ac:dyDescent="0.3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Q3" s="19"/>
      <c r="R3" s="19"/>
      <c r="S3" s="19"/>
    </row>
    <row r="4" spans="2:19" ht="15" customHeight="1" x14ac:dyDescent="0.3"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Q4" s="19"/>
      <c r="R4" s="19"/>
      <c r="S4" s="19"/>
    </row>
    <row r="5" spans="2:19" x14ac:dyDescent="0.3">
      <c r="Q5" s="19"/>
      <c r="R5" s="19"/>
      <c r="S5" s="19"/>
    </row>
    <row r="6" spans="2:19" ht="17.399999999999999" x14ac:dyDescent="0.3">
      <c r="B6" s="20" t="s">
        <v>89</v>
      </c>
      <c r="C6" s="2"/>
      <c r="D6" s="72"/>
      <c r="E6" s="129" t="s">
        <v>72</v>
      </c>
      <c r="F6" s="130"/>
      <c r="G6" s="130"/>
      <c r="H6" s="130"/>
      <c r="I6" s="131"/>
      <c r="J6" s="131"/>
      <c r="K6" s="131"/>
      <c r="L6" s="131"/>
      <c r="M6" s="131"/>
      <c r="N6" s="131"/>
      <c r="O6" s="76" t="s">
        <v>73</v>
      </c>
    </row>
    <row r="7" spans="2:19" ht="17.399999999999999" customHeight="1" x14ac:dyDescent="0.3">
      <c r="B7" s="73"/>
      <c r="C7" s="2"/>
      <c r="D7" s="72"/>
      <c r="E7" s="129" t="s">
        <v>284</v>
      </c>
      <c r="F7" s="132"/>
      <c r="G7" s="129" t="s">
        <v>16</v>
      </c>
      <c r="H7" s="130"/>
      <c r="I7" s="129" t="s">
        <v>16</v>
      </c>
      <c r="J7" s="130"/>
      <c r="K7" s="129" t="s">
        <v>16</v>
      </c>
      <c r="L7" s="130"/>
      <c r="M7" s="129" t="s">
        <v>16</v>
      </c>
      <c r="N7" s="132"/>
      <c r="O7" s="133" t="s">
        <v>74</v>
      </c>
    </row>
    <row r="8" spans="2:19" ht="17.399999999999999" x14ac:dyDescent="0.3">
      <c r="B8" s="45" t="s">
        <v>290</v>
      </c>
      <c r="C8" s="78" t="s">
        <v>75</v>
      </c>
      <c r="D8" s="46" t="s">
        <v>76</v>
      </c>
      <c r="E8" s="47" t="s">
        <v>77</v>
      </c>
      <c r="F8" s="48" t="s">
        <v>20</v>
      </c>
      <c r="G8" s="47" t="s">
        <v>77</v>
      </c>
      <c r="H8" s="49" t="s">
        <v>20</v>
      </c>
      <c r="I8" s="47" t="s">
        <v>77</v>
      </c>
      <c r="J8" s="49" t="s">
        <v>20</v>
      </c>
      <c r="K8" s="47" t="s">
        <v>77</v>
      </c>
      <c r="L8" s="49" t="s">
        <v>20</v>
      </c>
      <c r="M8" s="47" t="s">
        <v>77</v>
      </c>
      <c r="N8" s="48" t="s">
        <v>20</v>
      </c>
      <c r="O8" s="134"/>
    </row>
    <row r="9" spans="2:19" x14ac:dyDescent="0.3">
      <c r="B9" s="8" t="s">
        <v>291</v>
      </c>
      <c r="C9" s="5">
        <v>1</v>
      </c>
      <c r="D9" s="5" t="s">
        <v>171</v>
      </c>
      <c r="E9" s="77">
        <v>1700</v>
      </c>
      <c r="F9" s="6">
        <f t="shared" ref="F9" si="0">IF(E9*$C9=0, "", E9*$C9)</f>
        <v>1700</v>
      </c>
      <c r="G9" s="77"/>
      <c r="H9" s="6"/>
      <c r="I9" s="77"/>
      <c r="J9" s="6"/>
      <c r="K9" s="77"/>
      <c r="L9" s="6" t="str">
        <f t="shared" ref="L9" si="1">IF(K9*$C9=0, "", K9*$C9)</f>
        <v/>
      </c>
      <c r="M9" s="77"/>
      <c r="N9" s="6" t="str">
        <f t="shared" ref="N9" si="2">IF(M9*$C9=0, "", M9*$C9)</f>
        <v/>
      </c>
      <c r="O9" s="7">
        <f t="shared" ref="O9" si="3">MIN(F9,H9,J9,L9,N9)</f>
        <v>1700</v>
      </c>
    </row>
    <row r="10" spans="2:19" x14ac:dyDescent="0.3">
      <c r="B10" s="8"/>
      <c r="C10" s="5"/>
      <c r="D10" s="5"/>
      <c r="E10" s="77"/>
      <c r="F10" s="6"/>
      <c r="G10" s="77"/>
      <c r="H10" s="6"/>
      <c r="I10" s="77"/>
      <c r="J10" s="6"/>
      <c r="K10" s="77"/>
      <c r="L10" s="6"/>
      <c r="M10" s="77"/>
      <c r="N10" s="6"/>
      <c r="O10" s="7"/>
    </row>
    <row r="11" spans="2:19" x14ac:dyDescent="0.3">
      <c r="B11" s="8"/>
      <c r="C11" s="5"/>
      <c r="D11" s="5"/>
      <c r="E11" s="77"/>
      <c r="F11" s="6"/>
      <c r="G11" s="77"/>
      <c r="H11" s="6"/>
      <c r="I11" s="77"/>
      <c r="J11" s="6"/>
      <c r="K11" s="77"/>
      <c r="L11" s="6" t="str">
        <f t="shared" ref="L11:L21" si="4">IF(K11*$C11=0, "", K11*$C11)</f>
        <v/>
      </c>
      <c r="M11" s="77"/>
      <c r="N11" s="6" t="str">
        <f t="shared" ref="N11:N21" si="5">IF(M11*$C11=0, "", M11*$C11)</f>
        <v/>
      </c>
      <c r="O11" s="7">
        <f t="shared" ref="O11:O21" si="6">MIN(F11,H11,J11,L11,N11)</f>
        <v>0</v>
      </c>
    </row>
    <row r="12" spans="2:19" x14ac:dyDescent="0.3">
      <c r="B12" s="8"/>
      <c r="C12" s="5"/>
      <c r="D12" s="10"/>
      <c r="E12" s="9"/>
      <c r="F12" s="6" t="str">
        <f t="shared" ref="F12:F21" si="7">IF(E12*$C12=0, "", E12*$C12)</f>
        <v/>
      </c>
      <c r="G12" s="77"/>
      <c r="H12" s="6" t="str">
        <f t="shared" ref="H12:H21" si="8">IF(G12*$C12=0, "", G12*$C12)</f>
        <v/>
      </c>
      <c r="I12" s="77"/>
      <c r="J12" s="6" t="str">
        <f t="shared" ref="J12:J21" si="9">IF(I12*$C12=0, "", I12*$C12)</f>
        <v/>
      </c>
      <c r="K12" s="77"/>
      <c r="L12" s="6" t="str">
        <f t="shared" si="4"/>
        <v/>
      </c>
      <c r="M12" s="77"/>
      <c r="N12" s="6" t="str">
        <f t="shared" si="5"/>
        <v/>
      </c>
      <c r="O12" s="7">
        <f t="shared" si="6"/>
        <v>0</v>
      </c>
    </row>
    <row r="13" spans="2:19" hidden="1" x14ac:dyDescent="0.3">
      <c r="B13" s="8"/>
      <c r="C13" s="5"/>
      <c r="D13" s="10"/>
      <c r="E13" s="9"/>
      <c r="F13" s="6" t="str">
        <f t="shared" si="7"/>
        <v/>
      </c>
      <c r="G13" s="77"/>
      <c r="H13" s="6" t="str">
        <f t="shared" si="8"/>
        <v/>
      </c>
      <c r="I13" s="77"/>
      <c r="J13" s="6" t="str">
        <f t="shared" si="9"/>
        <v/>
      </c>
      <c r="K13" s="77"/>
      <c r="L13" s="6" t="str">
        <f t="shared" si="4"/>
        <v/>
      </c>
      <c r="M13" s="77"/>
      <c r="N13" s="6" t="str">
        <f t="shared" si="5"/>
        <v/>
      </c>
      <c r="O13" s="7">
        <f t="shared" si="6"/>
        <v>0</v>
      </c>
    </row>
    <row r="14" spans="2:19" hidden="1" x14ac:dyDescent="0.3">
      <c r="B14" s="8"/>
      <c r="C14" s="5"/>
      <c r="D14" s="10"/>
      <c r="E14" s="9"/>
      <c r="F14" s="6" t="str">
        <f t="shared" si="7"/>
        <v/>
      </c>
      <c r="G14" s="77"/>
      <c r="H14" s="6" t="str">
        <f t="shared" si="8"/>
        <v/>
      </c>
      <c r="I14" s="77"/>
      <c r="J14" s="6" t="str">
        <f t="shared" si="9"/>
        <v/>
      </c>
      <c r="K14" s="77"/>
      <c r="L14" s="6" t="str">
        <f t="shared" si="4"/>
        <v/>
      </c>
      <c r="M14" s="77"/>
      <c r="N14" s="6" t="str">
        <f t="shared" si="5"/>
        <v/>
      </c>
      <c r="O14" s="7">
        <f t="shared" si="6"/>
        <v>0</v>
      </c>
    </row>
    <row r="15" spans="2:19" hidden="1" x14ac:dyDescent="0.3">
      <c r="B15" s="8"/>
      <c r="C15" s="5"/>
      <c r="D15" s="10"/>
      <c r="E15" s="77"/>
      <c r="F15" s="6" t="str">
        <f t="shared" si="7"/>
        <v/>
      </c>
      <c r="G15" s="77"/>
      <c r="H15" s="6" t="str">
        <f t="shared" si="8"/>
        <v/>
      </c>
      <c r="I15" s="77"/>
      <c r="J15" s="6" t="str">
        <f t="shared" si="9"/>
        <v/>
      </c>
      <c r="K15" s="77"/>
      <c r="L15" s="6" t="str">
        <f t="shared" si="4"/>
        <v/>
      </c>
      <c r="M15" s="77"/>
      <c r="N15" s="6" t="str">
        <f t="shared" si="5"/>
        <v/>
      </c>
      <c r="O15" s="7">
        <f t="shared" si="6"/>
        <v>0</v>
      </c>
    </row>
    <row r="16" spans="2:19" hidden="1" x14ac:dyDescent="0.3">
      <c r="B16" s="8"/>
      <c r="C16" s="5"/>
      <c r="D16" s="10"/>
      <c r="E16" s="77"/>
      <c r="F16" s="6" t="str">
        <f t="shared" si="7"/>
        <v/>
      </c>
      <c r="G16" s="77"/>
      <c r="H16" s="6" t="str">
        <f t="shared" si="8"/>
        <v/>
      </c>
      <c r="I16" s="77"/>
      <c r="J16" s="6" t="str">
        <f t="shared" si="9"/>
        <v/>
      </c>
      <c r="K16" s="77"/>
      <c r="L16" s="6" t="str">
        <f t="shared" si="4"/>
        <v/>
      </c>
      <c r="M16" s="77"/>
      <c r="N16" s="6" t="str">
        <f t="shared" si="5"/>
        <v/>
      </c>
      <c r="O16" s="7">
        <f t="shared" si="6"/>
        <v>0</v>
      </c>
    </row>
    <row r="17" spans="2:15" hidden="1" x14ac:dyDescent="0.3">
      <c r="B17" s="8"/>
      <c r="C17" s="5"/>
      <c r="D17" s="10"/>
      <c r="E17" s="77"/>
      <c r="F17" s="6" t="str">
        <f t="shared" si="7"/>
        <v/>
      </c>
      <c r="G17" s="77"/>
      <c r="H17" s="6" t="str">
        <f t="shared" si="8"/>
        <v/>
      </c>
      <c r="I17" s="77"/>
      <c r="J17" s="6" t="str">
        <f t="shared" si="9"/>
        <v/>
      </c>
      <c r="K17" s="77"/>
      <c r="L17" s="6" t="str">
        <f t="shared" si="4"/>
        <v/>
      </c>
      <c r="M17" s="77"/>
      <c r="N17" s="6" t="str">
        <f t="shared" si="5"/>
        <v/>
      </c>
      <c r="O17" s="7">
        <f t="shared" si="6"/>
        <v>0</v>
      </c>
    </row>
    <row r="18" spans="2:15" hidden="1" x14ac:dyDescent="0.3">
      <c r="B18" s="8"/>
      <c r="C18" s="5"/>
      <c r="D18" s="10"/>
      <c r="E18" s="77"/>
      <c r="F18" s="6" t="str">
        <f t="shared" si="7"/>
        <v/>
      </c>
      <c r="G18" s="77"/>
      <c r="H18" s="6" t="str">
        <f t="shared" si="8"/>
        <v/>
      </c>
      <c r="I18" s="77"/>
      <c r="J18" s="6" t="str">
        <f t="shared" si="9"/>
        <v/>
      </c>
      <c r="K18" s="77"/>
      <c r="L18" s="6" t="str">
        <f t="shared" si="4"/>
        <v/>
      </c>
      <c r="M18" s="77"/>
      <c r="N18" s="6" t="str">
        <f t="shared" si="5"/>
        <v/>
      </c>
      <c r="O18" s="7">
        <f t="shared" si="6"/>
        <v>0</v>
      </c>
    </row>
    <row r="19" spans="2:15" hidden="1" x14ac:dyDescent="0.3">
      <c r="B19" s="8"/>
      <c r="C19" s="5"/>
      <c r="D19" s="10"/>
      <c r="E19" s="77"/>
      <c r="F19" s="6" t="str">
        <f t="shared" si="7"/>
        <v/>
      </c>
      <c r="G19" s="77"/>
      <c r="H19" s="6" t="str">
        <f t="shared" si="8"/>
        <v/>
      </c>
      <c r="I19" s="77"/>
      <c r="J19" s="6" t="str">
        <f t="shared" si="9"/>
        <v/>
      </c>
      <c r="K19" s="77"/>
      <c r="L19" s="6" t="str">
        <f t="shared" si="4"/>
        <v/>
      </c>
      <c r="M19" s="77"/>
      <c r="N19" s="6" t="str">
        <f t="shared" si="5"/>
        <v/>
      </c>
      <c r="O19" s="7">
        <f t="shared" si="6"/>
        <v>0</v>
      </c>
    </row>
    <row r="20" spans="2:15" hidden="1" x14ac:dyDescent="0.3">
      <c r="B20" s="8"/>
      <c r="C20" s="5"/>
      <c r="D20" s="10"/>
      <c r="E20" s="77"/>
      <c r="F20" s="6" t="str">
        <f t="shared" si="7"/>
        <v/>
      </c>
      <c r="G20" s="77"/>
      <c r="H20" s="6" t="str">
        <f t="shared" si="8"/>
        <v/>
      </c>
      <c r="I20" s="77"/>
      <c r="J20" s="6" t="str">
        <f t="shared" si="9"/>
        <v/>
      </c>
      <c r="K20" s="77"/>
      <c r="L20" s="6" t="str">
        <f t="shared" si="4"/>
        <v/>
      </c>
      <c r="M20" s="77"/>
      <c r="N20" s="6" t="str">
        <f t="shared" si="5"/>
        <v/>
      </c>
      <c r="O20" s="7">
        <f t="shared" si="6"/>
        <v>0</v>
      </c>
    </row>
    <row r="21" spans="2:15" hidden="1" x14ac:dyDescent="0.3">
      <c r="B21" s="8"/>
      <c r="C21" s="5"/>
      <c r="D21" s="10"/>
      <c r="E21" s="77"/>
      <c r="F21" s="6" t="str">
        <f t="shared" si="7"/>
        <v/>
      </c>
      <c r="G21" s="77"/>
      <c r="H21" s="6" t="str">
        <f t="shared" si="8"/>
        <v/>
      </c>
      <c r="I21" s="77"/>
      <c r="J21" s="6" t="str">
        <f t="shared" si="9"/>
        <v/>
      </c>
      <c r="K21" s="77"/>
      <c r="L21" s="6" t="str">
        <f t="shared" si="4"/>
        <v/>
      </c>
      <c r="M21" s="77"/>
      <c r="N21" s="6" t="str">
        <f t="shared" si="5"/>
        <v/>
      </c>
      <c r="O21" s="7">
        <f t="shared" si="6"/>
        <v>0</v>
      </c>
    </row>
    <row r="22" spans="2:15" x14ac:dyDescent="0.3">
      <c r="B22" s="135" t="s">
        <v>20</v>
      </c>
      <c r="C22" s="136"/>
      <c r="D22" s="137"/>
      <c r="E22" s="138">
        <f>IF(SUM(F9:F21)=0, "",SUM(F9:F21))</f>
        <v>1700</v>
      </c>
      <c r="F22" s="139"/>
      <c r="G22" s="140" t="str">
        <f>IF(SUM(H9:H21)=0, "",SUM(H9:H21))</f>
        <v/>
      </c>
      <c r="H22" s="141"/>
      <c r="I22" s="142" t="str">
        <f>IF(SUM(J9:J21)=0, "",SUM(J9:J21))</f>
        <v/>
      </c>
      <c r="J22" s="143"/>
      <c r="K22" s="142" t="str">
        <f>IF(SUM(L9:L21)=0, "",SUM(L9:L21))</f>
        <v/>
      </c>
      <c r="L22" s="143"/>
      <c r="M22" s="142" t="str">
        <f>IF(SUM(N9:N21)=0, "",SUM(N9:N21))</f>
        <v/>
      </c>
      <c r="N22" s="144"/>
      <c r="O22" s="145">
        <f>SUM(O9:O21)</f>
        <v>1700</v>
      </c>
    </row>
    <row r="23" spans="2:15" x14ac:dyDescent="0.3">
      <c r="B23" s="135" t="s">
        <v>78</v>
      </c>
      <c r="C23" s="136"/>
      <c r="D23" s="137"/>
      <c r="E23" s="142"/>
      <c r="F23" s="143"/>
      <c r="G23" s="142"/>
      <c r="H23" s="143"/>
      <c r="I23" s="142"/>
      <c r="J23" s="144"/>
      <c r="K23" s="142" t="str">
        <f>K22</f>
        <v/>
      </c>
      <c r="L23" s="144"/>
      <c r="M23" s="142" t="str">
        <f>M22</f>
        <v/>
      </c>
      <c r="N23" s="144"/>
      <c r="O23" s="146"/>
    </row>
    <row r="24" spans="2:15" x14ac:dyDescent="0.3">
      <c r="B24" s="16"/>
      <c r="C24" s="16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/>
    </row>
    <row r="25" spans="2:15" ht="17.399999999999999" x14ac:dyDescent="0.3">
      <c r="B25" s="20" t="s">
        <v>89</v>
      </c>
      <c r="C25" s="2"/>
      <c r="D25" s="61"/>
      <c r="E25" s="129" t="s">
        <v>72</v>
      </c>
      <c r="F25" s="130"/>
      <c r="G25" s="130"/>
      <c r="H25" s="130"/>
      <c r="I25" s="131"/>
      <c r="J25" s="131"/>
      <c r="K25" s="131"/>
      <c r="L25" s="131"/>
      <c r="M25" s="131"/>
      <c r="N25" s="131"/>
      <c r="O25" s="64" t="s">
        <v>73</v>
      </c>
    </row>
    <row r="26" spans="2:15" ht="17.399999999999999" customHeight="1" x14ac:dyDescent="0.3">
      <c r="B26" s="62"/>
      <c r="C26" s="2"/>
      <c r="D26" s="61"/>
      <c r="E26" s="129" t="s">
        <v>90</v>
      </c>
      <c r="F26" s="132"/>
      <c r="G26" s="129" t="s">
        <v>29</v>
      </c>
      <c r="H26" s="132"/>
      <c r="I26" s="129" t="s">
        <v>91</v>
      </c>
      <c r="J26" s="132"/>
      <c r="K26" s="129" t="s">
        <v>16</v>
      </c>
      <c r="L26" s="130"/>
      <c r="M26" s="129" t="s">
        <v>16</v>
      </c>
      <c r="N26" s="132"/>
      <c r="O26" s="133" t="s">
        <v>74</v>
      </c>
    </row>
    <row r="27" spans="2:15" ht="17.399999999999999" x14ac:dyDescent="0.3">
      <c r="B27" s="45" t="s">
        <v>92</v>
      </c>
      <c r="C27" s="63" t="s">
        <v>75</v>
      </c>
      <c r="D27" s="46" t="s">
        <v>76</v>
      </c>
      <c r="E27" s="47" t="s">
        <v>77</v>
      </c>
      <c r="F27" s="48" t="s">
        <v>20</v>
      </c>
      <c r="G27" s="47" t="s">
        <v>77</v>
      </c>
      <c r="H27" s="49" t="s">
        <v>20</v>
      </c>
      <c r="I27" s="47" t="s">
        <v>77</v>
      </c>
      <c r="J27" s="49" t="s">
        <v>20</v>
      </c>
      <c r="K27" s="47" t="s">
        <v>77</v>
      </c>
      <c r="L27" s="49" t="s">
        <v>20</v>
      </c>
      <c r="M27" s="47" t="s">
        <v>77</v>
      </c>
      <c r="N27" s="48" t="s">
        <v>20</v>
      </c>
      <c r="O27" s="134"/>
    </row>
    <row r="28" spans="2:15" x14ac:dyDescent="0.3">
      <c r="B28" s="8" t="s">
        <v>93</v>
      </c>
      <c r="C28" s="5">
        <v>160</v>
      </c>
      <c r="D28" s="5" t="s">
        <v>21</v>
      </c>
      <c r="E28" s="65">
        <v>22</v>
      </c>
      <c r="F28" s="6">
        <f t="shared" ref="F28:F40" si="10">IF(E28*$C28=0, "", E28*$C28)</f>
        <v>3520</v>
      </c>
      <c r="G28" s="65">
        <v>9.4499999999999993</v>
      </c>
      <c r="H28" s="6">
        <f t="shared" ref="H28:H40" si="11">IF(G28*$C28=0, "", G28*$C28)</f>
        <v>1512</v>
      </c>
      <c r="I28" s="65">
        <v>13.5</v>
      </c>
      <c r="J28" s="6">
        <f t="shared" ref="J28:J40" si="12">IF(I28*$C28=0, "", I28*$C28)</f>
        <v>2160</v>
      </c>
      <c r="K28" s="65"/>
      <c r="L28" s="6" t="str">
        <f t="shared" ref="L28:L40" si="13">IF(K28*$C28=0, "", K28*$C28)</f>
        <v/>
      </c>
      <c r="M28" s="65"/>
      <c r="N28" s="6" t="str">
        <f t="shared" ref="N28:N40" si="14">IF(M28*$C28=0, "", M28*$C28)</f>
        <v/>
      </c>
      <c r="O28" s="7">
        <f t="shared" ref="O28:O40" si="15">MIN(F28,H28,J28,L28,N28)</f>
        <v>1512</v>
      </c>
    </row>
    <row r="29" spans="2:15" x14ac:dyDescent="0.3">
      <c r="B29" s="8" t="s">
        <v>173</v>
      </c>
      <c r="C29" s="5">
        <v>120</v>
      </c>
      <c r="D29" s="5" t="s">
        <v>21</v>
      </c>
      <c r="E29" s="65"/>
      <c r="F29" s="6"/>
      <c r="G29" s="65">
        <v>4</v>
      </c>
      <c r="H29" s="6">
        <f t="shared" si="11"/>
        <v>480</v>
      </c>
      <c r="I29" s="65"/>
      <c r="J29" s="6"/>
      <c r="K29" s="65"/>
      <c r="L29" s="6"/>
      <c r="M29" s="65"/>
      <c r="N29" s="6"/>
      <c r="O29" s="7"/>
    </row>
    <row r="30" spans="2:15" x14ac:dyDescent="0.3">
      <c r="B30" s="8" t="s">
        <v>172</v>
      </c>
      <c r="C30" s="5">
        <v>55</v>
      </c>
      <c r="D30" s="5" t="s">
        <v>21</v>
      </c>
      <c r="E30" s="65">
        <v>44</v>
      </c>
      <c r="F30" s="6">
        <f t="shared" si="10"/>
        <v>2420</v>
      </c>
      <c r="G30" s="65">
        <v>36</v>
      </c>
      <c r="H30" s="6">
        <f t="shared" si="11"/>
        <v>1980</v>
      </c>
      <c r="I30" s="65">
        <v>38.700000000000003</v>
      </c>
      <c r="J30" s="6">
        <f t="shared" si="12"/>
        <v>2128.5</v>
      </c>
      <c r="K30" s="65"/>
      <c r="L30" s="6" t="str">
        <f t="shared" si="13"/>
        <v/>
      </c>
      <c r="M30" s="65"/>
      <c r="N30" s="6" t="str">
        <f t="shared" si="14"/>
        <v/>
      </c>
      <c r="O30" s="7">
        <f t="shared" si="15"/>
        <v>1980</v>
      </c>
    </row>
    <row r="31" spans="2:15" x14ac:dyDescent="0.3">
      <c r="B31" s="8"/>
      <c r="C31" s="5"/>
      <c r="D31" s="10"/>
      <c r="E31" s="9"/>
      <c r="F31" s="6" t="str">
        <f t="shared" si="10"/>
        <v/>
      </c>
      <c r="G31" s="65"/>
      <c r="H31" s="6" t="str">
        <f t="shared" si="11"/>
        <v/>
      </c>
      <c r="I31" s="65"/>
      <c r="J31" s="6" t="str">
        <f t="shared" si="12"/>
        <v/>
      </c>
      <c r="K31" s="65"/>
      <c r="L31" s="6" t="str">
        <f t="shared" si="13"/>
        <v/>
      </c>
      <c r="M31" s="65"/>
      <c r="N31" s="6" t="str">
        <f t="shared" si="14"/>
        <v/>
      </c>
      <c r="O31" s="7">
        <f t="shared" si="15"/>
        <v>0</v>
      </c>
    </row>
    <row r="32" spans="2:15" hidden="1" x14ac:dyDescent="0.3">
      <c r="B32" s="8"/>
      <c r="C32" s="5"/>
      <c r="D32" s="10"/>
      <c r="E32" s="9"/>
      <c r="F32" s="6" t="str">
        <f t="shared" si="10"/>
        <v/>
      </c>
      <c r="G32" s="65"/>
      <c r="H32" s="6" t="str">
        <f t="shared" si="11"/>
        <v/>
      </c>
      <c r="I32" s="65"/>
      <c r="J32" s="6" t="str">
        <f t="shared" si="12"/>
        <v/>
      </c>
      <c r="K32" s="65"/>
      <c r="L32" s="6" t="str">
        <f t="shared" si="13"/>
        <v/>
      </c>
      <c r="M32" s="65"/>
      <c r="N32" s="6" t="str">
        <f t="shared" si="14"/>
        <v/>
      </c>
      <c r="O32" s="7">
        <f t="shared" si="15"/>
        <v>0</v>
      </c>
    </row>
    <row r="33" spans="2:15" hidden="1" x14ac:dyDescent="0.3">
      <c r="B33" s="8"/>
      <c r="C33" s="5"/>
      <c r="D33" s="10"/>
      <c r="E33" s="9"/>
      <c r="F33" s="6" t="str">
        <f t="shared" si="10"/>
        <v/>
      </c>
      <c r="G33" s="65"/>
      <c r="H33" s="6" t="str">
        <f t="shared" si="11"/>
        <v/>
      </c>
      <c r="I33" s="65"/>
      <c r="J33" s="6" t="str">
        <f t="shared" si="12"/>
        <v/>
      </c>
      <c r="K33" s="65"/>
      <c r="L33" s="6" t="str">
        <f t="shared" si="13"/>
        <v/>
      </c>
      <c r="M33" s="65"/>
      <c r="N33" s="6" t="str">
        <f t="shared" si="14"/>
        <v/>
      </c>
      <c r="O33" s="7">
        <f t="shared" si="15"/>
        <v>0</v>
      </c>
    </row>
    <row r="34" spans="2:15" hidden="1" x14ac:dyDescent="0.3">
      <c r="B34" s="8"/>
      <c r="C34" s="5"/>
      <c r="D34" s="10"/>
      <c r="E34" s="65"/>
      <c r="F34" s="6" t="str">
        <f t="shared" si="10"/>
        <v/>
      </c>
      <c r="G34" s="65"/>
      <c r="H34" s="6" t="str">
        <f t="shared" si="11"/>
        <v/>
      </c>
      <c r="I34" s="65"/>
      <c r="J34" s="6" t="str">
        <f t="shared" si="12"/>
        <v/>
      </c>
      <c r="K34" s="65"/>
      <c r="L34" s="6" t="str">
        <f t="shared" si="13"/>
        <v/>
      </c>
      <c r="M34" s="65"/>
      <c r="N34" s="6" t="str">
        <f t="shared" si="14"/>
        <v/>
      </c>
      <c r="O34" s="7">
        <f t="shared" si="15"/>
        <v>0</v>
      </c>
    </row>
    <row r="35" spans="2:15" hidden="1" x14ac:dyDescent="0.3">
      <c r="B35" s="8"/>
      <c r="C35" s="5"/>
      <c r="D35" s="10"/>
      <c r="E35" s="65"/>
      <c r="F35" s="6" t="str">
        <f t="shared" si="10"/>
        <v/>
      </c>
      <c r="G35" s="65"/>
      <c r="H35" s="6" t="str">
        <f t="shared" si="11"/>
        <v/>
      </c>
      <c r="I35" s="65"/>
      <c r="J35" s="6" t="str">
        <f t="shared" si="12"/>
        <v/>
      </c>
      <c r="K35" s="65"/>
      <c r="L35" s="6" t="str">
        <f t="shared" si="13"/>
        <v/>
      </c>
      <c r="M35" s="65"/>
      <c r="N35" s="6" t="str">
        <f t="shared" si="14"/>
        <v/>
      </c>
      <c r="O35" s="7">
        <f t="shared" si="15"/>
        <v>0</v>
      </c>
    </row>
    <row r="36" spans="2:15" hidden="1" x14ac:dyDescent="0.3">
      <c r="B36" s="8"/>
      <c r="C36" s="5"/>
      <c r="D36" s="10"/>
      <c r="E36" s="65"/>
      <c r="F36" s="6" t="str">
        <f t="shared" si="10"/>
        <v/>
      </c>
      <c r="G36" s="65"/>
      <c r="H36" s="6" t="str">
        <f t="shared" si="11"/>
        <v/>
      </c>
      <c r="I36" s="65"/>
      <c r="J36" s="6" t="str">
        <f t="shared" si="12"/>
        <v/>
      </c>
      <c r="K36" s="65"/>
      <c r="L36" s="6" t="str">
        <f t="shared" si="13"/>
        <v/>
      </c>
      <c r="M36" s="65"/>
      <c r="N36" s="6" t="str">
        <f t="shared" si="14"/>
        <v/>
      </c>
      <c r="O36" s="7">
        <f t="shared" si="15"/>
        <v>0</v>
      </c>
    </row>
    <row r="37" spans="2:15" hidden="1" x14ac:dyDescent="0.3">
      <c r="B37" s="8"/>
      <c r="C37" s="5"/>
      <c r="D37" s="10"/>
      <c r="E37" s="65"/>
      <c r="F37" s="6" t="str">
        <f t="shared" si="10"/>
        <v/>
      </c>
      <c r="G37" s="65"/>
      <c r="H37" s="6" t="str">
        <f t="shared" si="11"/>
        <v/>
      </c>
      <c r="I37" s="65"/>
      <c r="J37" s="6" t="str">
        <f t="shared" si="12"/>
        <v/>
      </c>
      <c r="K37" s="65"/>
      <c r="L37" s="6" t="str">
        <f t="shared" si="13"/>
        <v/>
      </c>
      <c r="M37" s="65"/>
      <c r="N37" s="6" t="str">
        <f t="shared" si="14"/>
        <v/>
      </c>
      <c r="O37" s="7">
        <f t="shared" si="15"/>
        <v>0</v>
      </c>
    </row>
    <row r="38" spans="2:15" hidden="1" x14ac:dyDescent="0.3">
      <c r="B38" s="8"/>
      <c r="C38" s="5"/>
      <c r="D38" s="10"/>
      <c r="E38" s="65"/>
      <c r="F38" s="6" t="str">
        <f t="shared" si="10"/>
        <v/>
      </c>
      <c r="G38" s="65"/>
      <c r="H38" s="6" t="str">
        <f t="shared" si="11"/>
        <v/>
      </c>
      <c r="I38" s="65"/>
      <c r="J38" s="6" t="str">
        <f t="shared" si="12"/>
        <v/>
      </c>
      <c r="K38" s="65"/>
      <c r="L38" s="6" t="str">
        <f t="shared" si="13"/>
        <v/>
      </c>
      <c r="M38" s="65"/>
      <c r="N38" s="6" t="str">
        <f t="shared" si="14"/>
        <v/>
      </c>
      <c r="O38" s="7">
        <f t="shared" si="15"/>
        <v>0</v>
      </c>
    </row>
    <row r="39" spans="2:15" hidden="1" x14ac:dyDescent="0.3">
      <c r="B39" s="8"/>
      <c r="C39" s="5"/>
      <c r="D39" s="10"/>
      <c r="E39" s="65"/>
      <c r="F39" s="6" t="str">
        <f t="shared" si="10"/>
        <v/>
      </c>
      <c r="G39" s="65"/>
      <c r="H39" s="6" t="str">
        <f t="shared" si="11"/>
        <v/>
      </c>
      <c r="I39" s="65"/>
      <c r="J39" s="6" t="str">
        <f t="shared" si="12"/>
        <v/>
      </c>
      <c r="K39" s="65"/>
      <c r="L39" s="6" t="str">
        <f t="shared" si="13"/>
        <v/>
      </c>
      <c r="M39" s="65"/>
      <c r="N39" s="6" t="str">
        <f t="shared" si="14"/>
        <v/>
      </c>
      <c r="O39" s="7">
        <f t="shared" si="15"/>
        <v>0</v>
      </c>
    </row>
    <row r="40" spans="2:15" hidden="1" x14ac:dyDescent="0.3">
      <c r="B40" s="8"/>
      <c r="C40" s="5"/>
      <c r="D40" s="10"/>
      <c r="E40" s="65"/>
      <c r="F40" s="6" t="str">
        <f t="shared" si="10"/>
        <v/>
      </c>
      <c r="G40" s="65"/>
      <c r="H40" s="6" t="str">
        <f t="shared" si="11"/>
        <v/>
      </c>
      <c r="I40" s="65"/>
      <c r="J40" s="6" t="str">
        <f t="shared" si="12"/>
        <v/>
      </c>
      <c r="K40" s="65"/>
      <c r="L40" s="6" t="str">
        <f t="shared" si="13"/>
        <v/>
      </c>
      <c r="M40" s="65"/>
      <c r="N40" s="6" t="str">
        <f t="shared" si="14"/>
        <v/>
      </c>
      <c r="O40" s="7">
        <f t="shared" si="15"/>
        <v>0</v>
      </c>
    </row>
    <row r="41" spans="2:15" x14ac:dyDescent="0.3">
      <c r="B41" s="135" t="s">
        <v>20</v>
      </c>
      <c r="C41" s="136"/>
      <c r="D41" s="137"/>
      <c r="E41" s="140">
        <f>IF(SUM(F28:F40)=0, "",SUM(F28:F40))</f>
        <v>5940</v>
      </c>
      <c r="F41" s="141"/>
      <c r="G41" s="138">
        <f>IF(SUM(H28:H40)=0, "",SUM(H28:H40))</f>
        <v>3972</v>
      </c>
      <c r="H41" s="139"/>
      <c r="I41" s="142">
        <f>IF(SUM(J28:J40)=0, "",SUM(J28:J40))</f>
        <v>4288.5</v>
      </c>
      <c r="J41" s="143"/>
      <c r="K41" s="142" t="str">
        <f>IF(SUM(L28:L40)=0, "",SUM(L28:L40))</f>
        <v/>
      </c>
      <c r="L41" s="143"/>
      <c r="M41" s="142" t="str">
        <f>IF(SUM(N28:N40)=0, "",SUM(N28:N40))</f>
        <v/>
      </c>
      <c r="N41" s="144"/>
      <c r="O41" s="145">
        <f>SUM(O28:O40)</f>
        <v>3492</v>
      </c>
    </row>
    <row r="42" spans="2:15" x14ac:dyDescent="0.3">
      <c r="B42" s="135" t="s">
        <v>78</v>
      </c>
      <c r="C42" s="136"/>
      <c r="D42" s="137"/>
      <c r="E42" s="142"/>
      <c r="F42" s="143"/>
      <c r="G42" s="142"/>
      <c r="H42" s="143"/>
      <c r="I42" s="142"/>
      <c r="J42" s="144"/>
      <c r="K42" s="142" t="str">
        <f>K41</f>
        <v/>
      </c>
      <c r="L42" s="144"/>
      <c r="M42" s="142" t="str">
        <f>M41</f>
        <v/>
      </c>
      <c r="N42" s="144"/>
      <c r="O42" s="146"/>
    </row>
    <row r="43" spans="2:15" x14ac:dyDescent="0.3">
      <c r="B43" s="16"/>
      <c r="C43" s="16"/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/>
    </row>
    <row r="44" spans="2:15" ht="17.399999999999999" x14ac:dyDescent="0.3">
      <c r="B44" s="20" t="s">
        <v>89</v>
      </c>
      <c r="C44" s="2"/>
      <c r="D44" s="61"/>
      <c r="E44" s="129" t="s">
        <v>72</v>
      </c>
      <c r="F44" s="130"/>
      <c r="G44" s="130"/>
      <c r="H44" s="130"/>
      <c r="I44" s="131"/>
      <c r="J44" s="131"/>
      <c r="K44" s="131"/>
      <c r="L44" s="131"/>
      <c r="M44" s="131"/>
      <c r="N44" s="131"/>
      <c r="O44" s="64" t="s">
        <v>73</v>
      </c>
    </row>
    <row r="45" spans="2:15" ht="17.399999999999999" customHeight="1" x14ac:dyDescent="0.3">
      <c r="B45" s="62"/>
      <c r="C45" s="2"/>
      <c r="D45" s="61"/>
      <c r="E45" s="129" t="s">
        <v>99</v>
      </c>
      <c r="F45" s="132"/>
      <c r="G45" s="129" t="s">
        <v>33</v>
      </c>
      <c r="H45" s="132"/>
      <c r="I45" s="129" t="s">
        <v>16</v>
      </c>
      <c r="J45" s="130"/>
      <c r="K45" s="129" t="s">
        <v>16</v>
      </c>
      <c r="L45" s="130"/>
      <c r="M45" s="129" t="s">
        <v>16</v>
      </c>
      <c r="N45" s="132"/>
      <c r="O45" s="133" t="s">
        <v>74</v>
      </c>
    </row>
    <row r="46" spans="2:15" ht="17.399999999999999" x14ac:dyDescent="0.3">
      <c r="B46" s="45" t="s">
        <v>32</v>
      </c>
      <c r="C46" s="63" t="s">
        <v>75</v>
      </c>
      <c r="D46" s="46" t="s">
        <v>76</v>
      </c>
      <c r="E46" s="47" t="s">
        <v>77</v>
      </c>
      <c r="F46" s="48" t="s">
        <v>20</v>
      </c>
      <c r="G46" s="47" t="s">
        <v>77</v>
      </c>
      <c r="H46" s="49" t="s">
        <v>20</v>
      </c>
      <c r="I46" s="47" t="s">
        <v>77</v>
      </c>
      <c r="J46" s="49" t="s">
        <v>20</v>
      </c>
      <c r="K46" s="47" t="s">
        <v>77</v>
      </c>
      <c r="L46" s="49" t="s">
        <v>20</v>
      </c>
      <c r="M46" s="47" t="s">
        <v>77</v>
      </c>
      <c r="N46" s="48" t="s">
        <v>20</v>
      </c>
      <c r="O46" s="134"/>
    </row>
    <row r="47" spans="2:15" x14ac:dyDescent="0.3">
      <c r="B47" s="8" t="s">
        <v>100</v>
      </c>
      <c r="C47" s="5">
        <v>30</v>
      </c>
      <c r="D47" s="5" t="s">
        <v>101</v>
      </c>
      <c r="E47" s="65">
        <v>15.95</v>
      </c>
      <c r="F47" s="6">
        <f t="shared" ref="F47:F55" si="16">IF(E47*$C47=0, "", E47*$C47)</f>
        <v>478.5</v>
      </c>
      <c r="G47" s="65">
        <v>16.357330000000001</v>
      </c>
      <c r="H47" s="6">
        <f t="shared" ref="H47:H51" si="17">IF(G47*$C47=0, "", G47*$C47)</f>
        <v>490.71990000000005</v>
      </c>
      <c r="I47" s="65"/>
      <c r="J47" s="6" t="str">
        <f t="shared" ref="J47:J55" si="18">IF(I47*$C47=0, "", I47*$C47)</f>
        <v/>
      </c>
      <c r="K47" s="65"/>
      <c r="L47" s="6" t="str">
        <f t="shared" ref="L47:L55" si="19">IF(K47*$C47=0, "", K47*$C47)</f>
        <v/>
      </c>
      <c r="M47" s="65"/>
      <c r="N47" s="6" t="str">
        <f t="shared" ref="N47:N55" si="20">IF(M47*$C47=0, "", M47*$C47)</f>
        <v/>
      </c>
      <c r="O47" s="7">
        <f t="shared" ref="O47:O55" si="21">MIN(F47,H47,J47,L47,N47)</f>
        <v>478.5</v>
      </c>
    </row>
    <row r="48" spans="2:15" x14ac:dyDescent="0.3">
      <c r="B48" s="8" t="s">
        <v>102</v>
      </c>
      <c r="C48" s="5">
        <v>40</v>
      </c>
      <c r="D48" s="5" t="s">
        <v>101</v>
      </c>
      <c r="E48" s="65">
        <v>18.5</v>
      </c>
      <c r="F48" s="6">
        <f t="shared" si="16"/>
        <v>740</v>
      </c>
      <c r="G48" s="65">
        <v>17.02</v>
      </c>
      <c r="H48" s="6">
        <f t="shared" si="17"/>
        <v>680.8</v>
      </c>
      <c r="I48" s="65"/>
      <c r="J48" s="6" t="str">
        <f t="shared" si="18"/>
        <v/>
      </c>
      <c r="K48" s="65"/>
      <c r="L48" s="6" t="str">
        <f t="shared" si="19"/>
        <v/>
      </c>
      <c r="M48" s="65"/>
      <c r="N48" s="6" t="str">
        <f t="shared" si="20"/>
        <v/>
      </c>
      <c r="O48" s="7">
        <f t="shared" si="21"/>
        <v>680.8</v>
      </c>
    </row>
    <row r="49" spans="2:15" x14ac:dyDescent="0.3">
      <c r="B49" s="8" t="s">
        <v>103</v>
      </c>
      <c r="C49" s="5">
        <v>16</v>
      </c>
      <c r="D49" s="5" t="s">
        <v>21</v>
      </c>
      <c r="E49" s="65">
        <v>88</v>
      </c>
      <c r="F49" s="6">
        <f t="shared" si="16"/>
        <v>1408</v>
      </c>
      <c r="G49" s="65">
        <v>73.498000000000005</v>
      </c>
      <c r="H49" s="6">
        <f t="shared" si="17"/>
        <v>1175.9680000000001</v>
      </c>
      <c r="I49" s="65"/>
      <c r="J49" s="6" t="str">
        <f t="shared" si="18"/>
        <v/>
      </c>
      <c r="K49" s="65"/>
      <c r="L49" s="6" t="str">
        <f t="shared" si="19"/>
        <v/>
      </c>
      <c r="M49" s="65"/>
      <c r="N49" s="6" t="str">
        <f t="shared" si="20"/>
        <v/>
      </c>
      <c r="O49" s="7">
        <f t="shared" si="21"/>
        <v>1175.9680000000001</v>
      </c>
    </row>
    <row r="50" spans="2:15" x14ac:dyDescent="0.3">
      <c r="B50" s="8" t="s">
        <v>174</v>
      </c>
      <c r="C50" s="5">
        <v>27</v>
      </c>
      <c r="D50" s="5" t="s">
        <v>21</v>
      </c>
      <c r="E50" s="65">
        <v>57</v>
      </c>
      <c r="F50" s="6">
        <f t="shared" si="16"/>
        <v>1539</v>
      </c>
      <c r="G50" s="13">
        <v>60.72</v>
      </c>
      <c r="H50" s="6">
        <f t="shared" si="17"/>
        <v>1639.44</v>
      </c>
      <c r="I50" s="65"/>
      <c r="J50" s="6" t="str">
        <f t="shared" si="18"/>
        <v/>
      </c>
      <c r="K50" s="65"/>
      <c r="L50" s="6" t="str">
        <f t="shared" si="19"/>
        <v/>
      </c>
      <c r="M50" s="65"/>
      <c r="N50" s="6" t="str">
        <f t="shared" si="20"/>
        <v/>
      </c>
      <c r="O50" s="7">
        <f t="shared" si="21"/>
        <v>1539</v>
      </c>
    </row>
    <row r="51" spans="2:15" x14ac:dyDescent="0.3">
      <c r="B51" s="8" t="s">
        <v>175</v>
      </c>
      <c r="C51" s="5">
        <v>12</v>
      </c>
      <c r="D51" s="5" t="s">
        <v>21</v>
      </c>
      <c r="E51" s="65">
        <v>57</v>
      </c>
      <c r="F51" s="6">
        <f t="shared" si="16"/>
        <v>684</v>
      </c>
      <c r="G51" s="13">
        <v>60.72</v>
      </c>
      <c r="H51" s="6">
        <f t="shared" si="17"/>
        <v>728.64</v>
      </c>
      <c r="I51" s="65"/>
      <c r="J51" s="6" t="str">
        <f t="shared" si="18"/>
        <v/>
      </c>
      <c r="K51" s="65"/>
      <c r="L51" s="6" t="str">
        <f t="shared" si="19"/>
        <v/>
      </c>
      <c r="M51" s="65"/>
      <c r="N51" s="6" t="str">
        <f t="shared" si="20"/>
        <v/>
      </c>
      <c r="O51" s="7">
        <f t="shared" si="21"/>
        <v>684</v>
      </c>
    </row>
    <row r="52" spans="2:15" x14ac:dyDescent="0.3">
      <c r="B52" s="8" t="s">
        <v>176</v>
      </c>
      <c r="C52" s="5">
        <v>12</v>
      </c>
      <c r="D52" s="5" t="s">
        <v>21</v>
      </c>
      <c r="E52" s="65">
        <v>72</v>
      </c>
      <c r="F52" s="6">
        <f t="shared" si="16"/>
        <v>864</v>
      </c>
      <c r="G52" s="65">
        <v>70</v>
      </c>
      <c r="H52" s="6">
        <f t="shared" ref="H52:H55" si="22">IF(G52*$C52=0, "", G52*$C52)</f>
        <v>840</v>
      </c>
      <c r="I52" s="65"/>
      <c r="J52" s="6" t="str">
        <f t="shared" si="18"/>
        <v/>
      </c>
      <c r="K52" s="65"/>
      <c r="L52" s="6" t="str">
        <f t="shared" si="19"/>
        <v/>
      </c>
      <c r="M52" s="65"/>
      <c r="N52" s="6" t="str">
        <f t="shared" si="20"/>
        <v/>
      </c>
      <c r="O52" s="7">
        <f t="shared" si="21"/>
        <v>840</v>
      </c>
    </row>
    <row r="53" spans="2:15" x14ac:dyDescent="0.3">
      <c r="B53" s="8" t="s">
        <v>113</v>
      </c>
      <c r="C53" s="5">
        <v>45</v>
      </c>
      <c r="D53" s="5" t="s">
        <v>21</v>
      </c>
      <c r="E53" s="65">
        <v>17.899999999999999</v>
      </c>
      <c r="F53" s="6">
        <f t="shared" si="16"/>
        <v>805.49999999999989</v>
      </c>
      <c r="G53" s="13">
        <v>20.72</v>
      </c>
      <c r="H53" s="6">
        <f t="shared" si="22"/>
        <v>932.4</v>
      </c>
      <c r="I53" s="65"/>
      <c r="J53" s="6" t="str">
        <f t="shared" si="18"/>
        <v/>
      </c>
      <c r="K53" s="65"/>
      <c r="L53" s="6" t="str">
        <f t="shared" si="19"/>
        <v/>
      </c>
      <c r="M53" s="65"/>
      <c r="N53" s="6" t="str">
        <f t="shared" si="20"/>
        <v/>
      </c>
      <c r="O53" s="7">
        <f t="shared" si="21"/>
        <v>805.49999999999989</v>
      </c>
    </row>
    <row r="54" spans="2:15" x14ac:dyDescent="0.3">
      <c r="B54" s="8"/>
      <c r="C54" s="5"/>
      <c r="D54" s="10"/>
      <c r="E54" s="65"/>
      <c r="F54" s="6" t="str">
        <f t="shared" si="16"/>
        <v/>
      </c>
      <c r="G54" s="65"/>
      <c r="H54" s="6" t="str">
        <f t="shared" si="22"/>
        <v/>
      </c>
      <c r="I54" s="65"/>
      <c r="J54" s="6" t="str">
        <f t="shared" si="18"/>
        <v/>
      </c>
      <c r="K54" s="65"/>
      <c r="L54" s="6" t="str">
        <f t="shared" si="19"/>
        <v/>
      </c>
      <c r="M54" s="65"/>
      <c r="N54" s="6" t="str">
        <f t="shared" si="20"/>
        <v/>
      </c>
      <c r="O54" s="7">
        <f t="shared" si="21"/>
        <v>0</v>
      </c>
    </row>
    <row r="55" spans="2:15" x14ac:dyDescent="0.3">
      <c r="B55" s="8"/>
      <c r="C55" s="5"/>
      <c r="D55" s="10"/>
      <c r="E55" s="65"/>
      <c r="F55" s="6" t="str">
        <f t="shared" si="16"/>
        <v/>
      </c>
      <c r="G55" s="65"/>
      <c r="H55" s="6" t="str">
        <f t="shared" si="22"/>
        <v/>
      </c>
      <c r="I55" s="65"/>
      <c r="J55" s="6" t="str">
        <f t="shared" si="18"/>
        <v/>
      </c>
      <c r="K55" s="65"/>
      <c r="L55" s="6" t="str">
        <f t="shared" si="19"/>
        <v/>
      </c>
      <c r="M55" s="65"/>
      <c r="N55" s="6" t="str">
        <f t="shared" si="20"/>
        <v/>
      </c>
      <c r="O55" s="7">
        <f t="shared" si="21"/>
        <v>0</v>
      </c>
    </row>
    <row r="56" spans="2:15" x14ac:dyDescent="0.3">
      <c r="B56" s="135" t="s">
        <v>20</v>
      </c>
      <c r="C56" s="136"/>
      <c r="D56" s="137"/>
      <c r="E56" s="140">
        <f>IF(SUM(F47:F55)=0, "",SUM(F47:F55))</f>
        <v>6519</v>
      </c>
      <c r="F56" s="141"/>
      <c r="G56" s="138">
        <f>IF(SUM(H47:H55)=0, "",SUM(H47:H55))</f>
        <v>6487.9678999999996</v>
      </c>
      <c r="H56" s="139"/>
      <c r="I56" s="142" t="str">
        <f>IF(SUM(J47:J55)=0, "",SUM(J47:J55))</f>
        <v/>
      </c>
      <c r="J56" s="143"/>
      <c r="K56" s="142" t="str">
        <f>IF(SUM(L47:L55)=0, "",SUM(L47:L55))</f>
        <v/>
      </c>
      <c r="L56" s="143"/>
      <c r="M56" s="142" t="str">
        <f>IF(SUM(N47:N55)=0, "",SUM(N47:N55))</f>
        <v/>
      </c>
      <c r="N56" s="144"/>
      <c r="O56" s="145">
        <f>SUM(O47:O55)</f>
        <v>6203.768</v>
      </c>
    </row>
    <row r="57" spans="2:15" x14ac:dyDescent="0.3">
      <c r="B57" s="135" t="s">
        <v>78</v>
      </c>
      <c r="C57" s="136"/>
      <c r="D57" s="137"/>
      <c r="E57" s="142"/>
      <c r="F57" s="143"/>
      <c r="G57" s="142"/>
      <c r="H57" s="143"/>
      <c r="I57" s="142"/>
      <c r="J57" s="144"/>
      <c r="K57" s="142" t="str">
        <f>K56</f>
        <v/>
      </c>
      <c r="L57" s="144"/>
      <c r="M57" s="142" t="str">
        <f>M56</f>
        <v/>
      </c>
      <c r="N57" s="144"/>
      <c r="O57" s="146"/>
    </row>
    <row r="58" spans="2:15" x14ac:dyDescent="0.3">
      <c r="B58" s="16"/>
      <c r="C58" s="16"/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/>
    </row>
    <row r="59" spans="2:15" ht="17.399999999999999" x14ac:dyDescent="0.3">
      <c r="B59" s="20" t="s">
        <v>79</v>
      </c>
      <c r="C59" s="2"/>
      <c r="D59" s="61"/>
      <c r="E59" s="129" t="s">
        <v>72</v>
      </c>
      <c r="F59" s="130"/>
      <c r="G59" s="130"/>
      <c r="H59" s="130"/>
      <c r="I59" s="131"/>
      <c r="J59" s="131"/>
      <c r="K59" s="131"/>
      <c r="L59" s="131"/>
      <c r="M59" s="131"/>
      <c r="N59" s="131"/>
      <c r="O59" s="64" t="s">
        <v>73</v>
      </c>
    </row>
    <row r="60" spans="2:15" ht="17.399999999999999" customHeight="1" x14ac:dyDescent="0.3">
      <c r="B60" s="62"/>
      <c r="C60" s="2"/>
      <c r="D60" s="61"/>
      <c r="E60" s="129" t="s">
        <v>86</v>
      </c>
      <c r="F60" s="132"/>
      <c r="G60" s="129" t="s">
        <v>87</v>
      </c>
      <c r="H60" s="132"/>
      <c r="I60" s="129" t="s">
        <v>16</v>
      </c>
      <c r="J60" s="132"/>
      <c r="K60" s="129" t="s">
        <v>16</v>
      </c>
      <c r="L60" s="132"/>
      <c r="M60" s="129" t="s">
        <v>16</v>
      </c>
      <c r="N60" s="132"/>
      <c r="O60" s="133" t="s">
        <v>74</v>
      </c>
    </row>
    <row r="61" spans="2:15" ht="17.399999999999999" x14ac:dyDescent="0.3">
      <c r="B61" s="45" t="s">
        <v>170</v>
      </c>
      <c r="C61" s="63" t="s">
        <v>75</v>
      </c>
      <c r="D61" s="46" t="s">
        <v>76</v>
      </c>
      <c r="E61" s="47" t="s">
        <v>77</v>
      </c>
      <c r="F61" s="48" t="s">
        <v>20</v>
      </c>
      <c r="G61" s="47" t="s">
        <v>77</v>
      </c>
      <c r="H61" s="49" t="s">
        <v>20</v>
      </c>
      <c r="I61" s="47" t="s">
        <v>77</v>
      </c>
      <c r="J61" s="49" t="s">
        <v>20</v>
      </c>
      <c r="K61" s="47" t="s">
        <v>77</v>
      </c>
      <c r="L61" s="49" t="s">
        <v>20</v>
      </c>
      <c r="M61" s="47" t="s">
        <v>77</v>
      </c>
      <c r="N61" s="48" t="s">
        <v>20</v>
      </c>
      <c r="O61" s="134"/>
    </row>
    <row r="62" spans="2:15" x14ac:dyDescent="0.3">
      <c r="B62" s="4" t="s">
        <v>88</v>
      </c>
      <c r="C62" s="5">
        <v>30</v>
      </c>
      <c r="D62" s="5" t="s">
        <v>27</v>
      </c>
      <c r="E62" s="65">
        <v>81.25</v>
      </c>
      <c r="F62" s="6">
        <f t="shared" ref="F62:F73" si="23">IF(E62*$C62=0, "", E62*$C62)</f>
        <v>2437.5</v>
      </c>
      <c r="G62" s="65">
        <v>76.125</v>
      </c>
      <c r="H62" s="6">
        <f t="shared" ref="H62:H73" si="24">IF(G62*$C62=0, "", G62*$C62)</f>
        <v>2283.75</v>
      </c>
      <c r="I62" s="65"/>
      <c r="J62" s="6" t="str">
        <f t="shared" ref="J62:J73" si="25">IF(I62*$C62=0, "", I62*$C62)</f>
        <v/>
      </c>
      <c r="K62" s="65"/>
      <c r="L62" s="6" t="str">
        <f t="shared" ref="L62:L73" si="26">IF(K62*$C62=0, "", K62*$C62)</f>
        <v/>
      </c>
      <c r="M62" s="65"/>
      <c r="N62" s="6" t="str">
        <f t="shared" ref="N62:N73" si="27">IF(M62*$C62=0, "", M62*$C62)</f>
        <v/>
      </c>
      <c r="O62" s="7">
        <f t="shared" ref="O62:O73" si="28">MIN(F62,H62,J62,L62,N62)</f>
        <v>2283.75</v>
      </c>
    </row>
    <row r="63" spans="2:15" x14ac:dyDescent="0.3">
      <c r="B63" s="4"/>
      <c r="C63" s="5"/>
      <c r="D63" s="10"/>
      <c r="E63" s="9"/>
      <c r="F63" s="6" t="str">
        <f t="shared" si="23"/>
        <v/>
      </c>
      <c r="G63" s="65"/>
      <c r="H63" s="6" t="str">
        <f t="shared" si="24"/>
        <v/>
      </c>
      <c r="I63" s="65"/>
      <c r="J63" s="6" t="str">
        <f t="shared" si="25"/>
        <v/>
      </c>
      <c r="K63" s="65"/>
      <c r="L63" s="6" t="str">
        <f t="shared" si="26"/>
        <v/>
      </c>
      <c r="M63" s="65"/>
      <c r="N63" s="6" t="str">
        <f t="shared" si="27"/>
        <v/>
      </c>
      <c r="O63" s="7">
        <f t="shared" si="28"/>
        <v>0</v>
      </c>
    </row>
    <row r="64" spans="2:15" hidden="1" x14ac:dyDescent="0.3">
      <c r="B64" s="8"/>
      <c r="C64" s="5"/>
      <c r="D64" s="10"/>
      <c r="E64" s="9"/>
      <c r="F64" s="6" t="str">
        <f t="shared" si="23"/>
        <v/>
      </c>
      <c r="G64" s="65"/>
      <c r="H64" s="6" t="str">
        <f t="shared" si="24"/>
        <v/>
      </c>
      <c r="I64" s="65"/>
      <c r="J64" s="6" t="str">
        <f t="shared" si="25"/>
        <v/>
      </c>
      <c r="K64" s="65"/>
      <c r="L64" s="6" t="str">
        <f t="shared" si="26"/>
        <v/>
      </c>
      <c r="M64" s="65"/>
      <c r="N64" s="6" t="str">
        <f t="shared" si="27"/>
        <v/>
      </c>
      <c r="O64" s="7">
        <f t="shared" si="28"/>
        <v>0</v>
      </c>
    </row>
    <row r="65" spans="2:15" hidden="1" x14ac:dyDescent="0.3">
      <c r="B65" s="8"/>
      <c r="C65" s="5"/>
      <c r="D65" s="10"/>
      <c r="E65" s="9"/>
      <c r="F65" s="6" t="str">
        <f t="shared" si="23"/>
        <v/>
      </c>
      <c r="G65" s="65"/>
      <c r="H65" s="6" t="str">
        <f t="shared" si="24"/>
        <v/>
      </c>
      <c r="I65" s="65"/>
      <c r="J65" s="6" t="str">
        <f t="shared" si="25"/>
        <v/>
      </c>
      <c r="K65" s="65"/>
      <c r="L65" s="6" t="str">
        <f t="shared" si="26"/>
        <v/>
      </c>
      <c r="M65" s="65"/>
      <c r="N65" s="6" t="str">
        <f t="shared" si="27"/>
        <v/>
      </c>
      <c r="O65" s="7">
        <f t="shared" si="28"/>
        <v>0</v>
      </c>
    </row>
    <row r="66" spans="2:15" hidden="1" x14ac:dyDescent="0.3">
      <c r="B66" s="8"/>
      <c r="C66" s="5"/>
      <c r="D66" s="10"/>
      <c r="E66" s="9"/>
      <c r="F66" s="6" t="str">
        <f t="shared" si="23"/>
        <v/>
      </c>
      <c r="G66" s="65"/>
      <c r="H66" s="6" t="str">
        <f t="shared" si="24"/>
        <v/>
      </c>
      <c r="I66" s="65"/>
      <c r="J66" s="6" t="str">
        <f t="shared" si="25"/>
        <v/>
      </c>
      <c r="K66" s="65"/>
      <c r="L66" s="6" t="str">
        <f t="shared" si="26"/>
        <v/>
      </c>
      <c r="M66" s="65"/>
      <c r="N66" s="6" t="str">
        <f t="shared" si="27"/>
        <v/>
      </c>
      <c r="O66" s="7">
        <f t="shared" si="28"/>
        <v>0</v>
      </c>
    </row>
    <row r="67" spans="2:15" hidden="1" x14ac:dyDescent="0.3">
      <c r="B67" s="8"/>
      <c r="C67" s="5"/>
      <c r="D67" s="10"/>
      <c r="E67" s="65"/>
      <c r="F67" s="6" t="str">
        <f t="shared" si="23"/>
        <v/>
      </c>
      <c r="G67" s="65"/>
      <c r="H67" s="6" t="str">
        <f t="shared" si="24"/>
        <v/>
      </c>
      <c r="I67" s="65"/>
      <c r="J67" s="6" t="str">
        <f t="shared" si="25"/>
        <v/>
      </c>
      <c r="K67" s="65"/>
      <c r="L67" s="6" t="str">
        <f t="shared" si="26"/>
        <v/>
      </c>
      <c r="M67" s="65"/>
      <c r="N67" s="6" t="str">
        <f t="shared" si="27"/>
        <v/>
      </c>
      <c r="O67" s="7">
        <f t="shared" si="28"/>
        <v>0</v>
      </c>
    </row>
    <row r="68" spans="2:15" hidden="1" x14ac:dyDescent="0.3">
      <c r="B68" s="8"/>
      <c r="C68" s="5"/>
      <c r="D68" s="10"/>
      <c r="E68" s="65"/>
      <c r="F68" s="6" t="str">
        <f t="shared" si="23"/>
        <v/>
      </c>
      <c r="G68" s="65"/>
      <c r="H68" s="6" t="str">
        <f t="shared" si="24"/>
        <v/>
      </c>
      <c r="I68" s="65"/>
      <c r="J68" s="6" t="str">
        <f t="shared" si="25"/>
        <v/>
      </c>
      <c r="K68" s="65"/>
      <c r="L68" s="6" t="str">
        <f t="shared" si="26"/>
        <v/>
      </c>
      <c r="M68" s="65"/>
      <c r="N68" s="6" t="str">
        <f t="shared" si="27"/>
        <v/>
      </c>
      <c r="O68" s="7">
        <f t="shared" si="28"/>
        <v>0</v>
      </c>
    </row>
    <row r="69" spans="2:15" hidden="1" x14ac:dyDescent="0.3">
      <c r="B69" s="8"/>
      <c r="C69" s="5"/>
      <c r="D69" s="10"/>
      <c r="E69" s="65"/>
      <c r="F69" s="6" t="str">
        <f t="shared" si="23"/>
        <v/>
      </c>
      <c r="G69" s="65"/>
      <c r="H69" s="6" t="str">
        <f t="shared" si="24"/>
        <v/>
      </c>
      <c r="I69" s="65"/>
      <c r="J69" s="6" t="str">
        <f t="shared" si="25"/>
        <v/>
      </c>
      <c r="K69" s="65"/>
      <c r="L69" s="6" t="str">
        <f t="shared" si="26"/>
        <v/>
      </c>
      <c r="M69" s="65"/>
      <c r="N69" s="6" t="str">
        <f t="shared" si="27"/>
        <v/>
      </c>
      <c r="O69" s="7">
        <f t="shared" si="28"/>
        <v>0</v>
      </c>
    </row>
    <row r="70" spans="2:15" hidden="1" x14ac:dyDescent="0.3">
      <c r="B70" s="8"/>
      <c r="C70" s="5"/>
      <c r="D70" s="10"/>
      <c r="E70" s="65"/>
      <c r="F70" s="6" t="str">
        <f t="shared" si="23"/>
        <v/>
      </c>
      <c r="G70" s="65"/>
      <c r="H70" s="6" t="str">
        <f t="shared" si="24"/>
        <v/>
      </c>
      <c r="I70" s="65"/>
      <c r="J70" s="6" t="str">
        <f t="shared" si="25"/>
        <v/>
      </c>
      <c r="K70" s="65"/>
      <c r="L70" s="6" t="str">
        <f t="shared" si="26"/>
        <v/>
      </c>
      <c r="M70" s="65"/>
      <c r="N70" s="6" t="str">
        <f t="shared" si="27"/>
        <v/>
      </c>
      <c r="O70" s="7">
        <f t="shared" si="28"/>
        <v>0</v>
      </c>
    </row>
    <row r="71" spans="2:15" hidden="1" x14ac:dyDescent="0.3">
      <c r="B71" s="8"/>
      <c r="C71" s="5"/>
      <c r="D71" s="10"/>
      <c r="E71" s="65"/>
      <c r="F71" s="6" t="str">
        <f t="shared" si="23"/>
        <v/>
      </c>
      <c r="G71" s="65"/>
      <c r="H71" s="6" t="str">
        <f t="shared" si="24"/>
        <v/>
      </c>
      <c r="I71" s="65"/>
      <c r="J71" s="6" t="str">
        <f t="shared" si="25"/>
        <v/>
      </c>
      <c r="K71" s="65"/>
      <c r="L71" s="6" t="str">
        <f t="shared" si="26"/>
        <v/>
      </c>
      <c r="M71" s="65"/>
      <c r="N71" s="6" t="str">
        <f t="shared" si="27"/>
        <v/>
      </c>
      <c r="O71" s="7">
        <f t="shared" si="28"/>
        <v>0</v>
      </c>
    </row>
    <row r="72" spans="2:15" hidden="1" x14ac:dyDescent="0.3">
      <c r="B72" s="8"/>
      <c r="C72" s="5"/>
      <c r="D72" s="10"/>
      <c r="E72" s="65"/>
      <c r="F72" s="6" t="str">
        <f t="shared" si="23"/>
        <v/>
      </c>
      <c r="G72" s="65"/>
      <c r="H72" s="6" t="str">
        <f t="shared" si="24"/>
        <v/>
      </c>
      <c r="I72" s="65"/>
      <c r="J72" s="6" t="str">
        <f t="shared" si="25"/>
        <v/>
      </c>
      <c r="K72" s="65"/>
      <c r="L72" s="6" t="str">
        <f t="shared" si="26"/>
        <v/>
      </c>
      <c r="M72" s="65"/>
      <c r="N72" s="6" t="str">
        <f t="shared" si="27"/>
        <v/>
      </c>
      <c r="O72" s="7">
        <f t="shared" si="28"/>
        <v>0</v>
      </c>
    </row>
    <row r="73" spans="2:15" hidden="1" x14ac:dyDescent="0.3">
      <c r="B73" s="8"/>
      <c r="C73" s="5"/>
      <c r="D73" s="10"/>
      <c r="E73" s="65"/>
      <c r="F73" s="6" t="str">
        <f t="shared" si="23"/>
        <v/>
      </c>
      <c r="G73" s="65"/>
      <c r="H73" s="6" t="str">
        <f t="shared" si="24"/>
        <v/>
      </c>
      <c r="I73" s="65"/>
      <c r="J73" s="6" t="str">
        <f t="shared" si="25"/>
        <v/>
      </c>
      <c r="K73" s="65"/>
      <c r="L73" s="6" t="str">
        <f t="shared" si="26"/>
        <v/>
      </c>
      <c r="M73" s="65"/>
      <c r="N73" s="6" t="str">
        <f t="shared" si="27"/>
        <v/>
      </c>
      <c r="O73" s="7">
        <f t="shared" si="28"/>
        <v>0</v>
      </c>
    </row>
    <row r="74" spans="2:15" x14ac:dyDescent="0.3">
      <c r="B74" s="135" t="s">
        <v>20</v>
      </c>
      <c r="C74" s="136"/>
      <c r="D74" s="137"/>
      <c r="E74" s="138">
        <f>IF(SUM(F62:F73)=0, "",SUM(F62:F73))</f>
        <v>2437.5</v>
      </c>
      <c r="F74" s="139"/>
      <c r="G74" s="142">
        <f>IF(SUM(H62:H73)=0, "",SUM(H62:H73))</f>
        <v>2283.75</v>
      </c>
      <c r="H74" s="143"/>
      <c r="I74" s="142" t="str">
        <f>IF(SUM(J62:J73)=0, "",SUM(J62:J73))</f>
        <v/>
      </c>
      <c r="J74" s="143"/>
      <c r="K74" s="142" t="str">
        <f>IF(SUM(L62:L73)=0, "",SUM(L62:L73))</f>
        <v/>
      </c>
      <c r="L74" s="143"/>
      <c r="M74" s="142" t="str">
        <f>IF(SUM(N62:N73)=0, "",SUM(N62:N73))</f>
        <v/>
      </c>
      <c r="N74" s="144"/>
      <c r="O74" s="145">
        <f>SUM(O62:O73)</f>
        <v>2283.75</v>
      </c>
    </row>
    <row r="75" spans="2:15" x14ac:dyDescent="0.3">
      <c r="B75" s="135" t="s">
        <v>78</v>
      </c>
      <c r="C75" s="136"/>
      <c r="D75" s="137"/>
      <c r="E75" s="142"/>
      <c r="F75" s="143"/>
      <c r="G75" s="142" t="str">
        <f>IF(SUM(H63:H74)=0, "",SUM(H63:H74))</f>
        <v/>
      </c>
      <c r="H75" s="143"/>
      <c r="I75" s="142"/>
      <c r="J75" s="144"/>
      <c r="K75" s="142" t="str">
        <f>K74</f>
        <v/>
      </c>
      <c r="L75" s="144"/>
      <c r="M75" s="142" t="str">
        <f>M74</f>
        <v/>
      </c>
      <c r="N75" s="144"/>
      <c r="O75" s="146"/>
    </row>
    <row r="76" spans="2:15" x14ac:dyDescent="0.3">
      <c r="B76" s="16"/>
      <c r="C76" s="16"/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8"/>
    </row>
    <row r="77" spans="2:15" ht="17.399999999999999" x14ac:dyDescent="0.3">
      <c r="B77" s="20" t="s">
        <v>79</v>
      </c>
      <c r="C77" s="2"/>
      <c r="D77" s="61"/>
      <c r="E77" s="129" t="s">
        <v>72</v>
      </c>
      <c r="F77" s="130"/>
      <c r="G77" s="130"/>
      <c r="H77" s="130"/>
      <c r="I77" s="131"/>
      <c r="J77" s="131"/>
      <c r="K77" s="131"/>
      <c r="L77" s="131"/>
      <c r="M77" s="131"/>
      <c r="N77" s="131"/>
      <c r="O77" s="64" t="s">
        <v>73</v>
      </c>
    </row>
    <row r="78" spans="2:15" ht="17.399999999999999" customHeight="1" x14ac:dyDescent="0.3">
      <c r="B78" s="62"/>
      <c r="C78" s="2"/>
      <c r="D78" s="61"/>
      <c r="E78" s="129" t="s">
        <v>80</v>
      </c>
      <c r="F78" s="132"/>
      <c r="G78" s="129" t="s">
        <v>81</v>
      </c>
      <c r="H78" s="132"/>
      <c r="I78" s="129" t="s">
        <v>16</v>
      </c>
      <c r="J78" s="132"/>
      <c r="K78" s="129" t="s">
        <v>16</v>
      </c>
      <c r="L78" s="132"/>
      <c r="M78" s="129" t="s">
        <v>16</v>
      </c>
      <c r="N78" s="132"/>
      <c r="O78" s="133" t="s">
        <v>74</v>
      </c>
    </row>
    <row r="79" spans="2:15" ht="17.399999999999999" x14ac:dyDescent="0.3">
      <c r="B79" s="45" t="s">
        <v>82</v>
      </c>
      <c r="C79" s="63" t="s">
        <v>75</v>
      </c>
      <c r="D79" s="46" t="s">
        <v>76</v>
      </c>
      <c r="E79" s="47" t="s">
        <v>77</v>
      </c>
      <c r="F79" s="48" t="s">
        <v>20</v>
      </c>
      <c r="G79" s="47" t="s">
        <v>77</v>
      </c>
      <c r="H79" s="49" t="s">
        <v>20</v>
      </c>
      <c r="I79" s="47" t="s">
        <v>77</v>
      </c>
      <c r="J79" s="49" t="s">
        <v>20</v>
      </c>
      <c r="K79" s="47" t="s">
        <v>77</v>
      </c>
      <c r="L79" s="49" t="s">
        <v>20</v>
      </c>
      <c r="M79" s="47" t="s">
        <v>77</v>
      </c>
      <c r="N79" s="48" t="s">
        <v>20</v>
      </c>
      <c r="O79" s="134"/>
    </row>
    <row r="80" spans="2:15" x14ac:dyDescent="0.3">
      <c r="B80" s="4" t="s">
        <v>83</v>
      </c>
      <c r="C80" s="5">
        <v>2</v>
      </c>
      <c r="D80" s="5" t="s">
        <v>25</v>
      </c>
      <c r="E80" s="65">
        <v>130</v>
      </c>
      <c r="F80" s="6">
        <f t="shared" ref="F80:F91" si="29">IF(E80*$C80=0, "", E80*$C80)</f>
        <v>260</v>
      </c>
      <c r="G80" s="65">
        <v>140</v>
      </c>
      <c r="H80" s="6">
        <f t="shared" ref="H80:H91" si="30">IF(G80*$C80=0, "", G80*$C80)</f>
        <v>280</v>
      </c>
      <c r="I80" s="65"/>
      <c r="J80" s="6" t="str">
        <f t="shared" ref="J80:J91" si="31">IF(I80*$C80=0, "", I80*$C80)</f>
        <v/>
      </c>
      <c r="K80" s="65"/>
      <c r="L80" s="6" t="str">
        <f t="shared" ref="L80:L91" si="32">IF(K80*$C80=0, "", K80*$C80)</f>
        <v/>
      </c>
      <c r="M80" s="65"/>
      <c r="N80" s="6" t="str">
        <f t="shared" ref="N80:N91" si="33">IF(M80*$C80=0, "", M80*$C80)</f>
        <v/>
      </c>
      <c r="O80" s="7">
        <f t="shared" ref="O80:O91" si="34">MIN(F80,H80,J80,L80,N80)</f>
        <v>260</v>
      </c>
    </row>
    <row r="81" spans="2:15" x14ac:dyDescent="0.3">
      <c r="B81" s="8" t="s">
        <v>84</v>
      </c>
      <c r="C81" s="5">
        <v>2</v>
      </c>
      <c r="D81" s="5" t="s">
        <v>25</v>
      </c>
      <c r="E81" s="65">
        <v>150</v>
      </c>
      <c r="F81" s="6">
        <f t="shared" si="29"/>
        <v>300</v>
      </c>
      <c r="G81" s="65">
        <v>150</v>
      </c>
      <c r="H81" s="6">
        <f t="shared" si="30"/>
        <v>300</v>
      </c>
      <c r="I81" s="65"/>
      <c r="J81" s="6" t="str">
        <f t="shared" si="31"/>
        <v/>
      </c>
      <c r="K81" s="65"/>
      <c r="L81" s="6" t="str">
        <f t="shared" si="32"/>
        <v/>
      </c>
      <c r="M81" s="65"/>
      <c r="N81" s="6" t="str">
        <f t="shared" si="33"/>
        <v/>
      </c>
      <c r="O81" s="7">
        <f t="shared" si="34"/>
        <v>300</v>
      </c>
    </row>
    <row r="82" spans="2:15" x14ac:dyDescent="0.3">
      <c r="B82" s="8" t="s">
        <v>191</v>
      </c>
      <c r="C82" s="5">
        <v>2</v>
      </c>
      <c r="D82" s="5" t="s">
        <v>25</v>
      </c>
      <c r="E82" s="12">
        <v>100</v>
      </c>
      <c r="F82" s="6">
        <f t="shared" si="29"/>
        <v>200</v>
      </c>
      <c r="G82" s="65">
        <v>100</v>
      </c>
      <c r="H82" s="6">
        <f t="shared" si="30"/>
        <v>200</v>
      </c>
      <c r="I82" s="65"/>
      <c r="J82" s="6" t="str">
        <f t="shared" si="31"/>
        <v/>
      </c>
      <c r="K82" s="65"/>
      <c r="L82" s="6" t="str">
        <f t="shared" si="32"/>
        <v/>
      </c>
      <c r="M82" s="65"/>
      <c r="N82" s="6" t="str">
        <f t="shared" si="33"/>
        <v/>
      </c>
      <c r="O82" s="7">
        <f t="shared" si="34"/>
        <v>200</v>
      </c>
    </row>
    <row r="83" spans="2:15" x14ac:dyDescent="0.3">
      <c r="B83" s="8"/>
      <c r="C83" s="5"/>
      <c r="D83" s="10"/>
      <c r="E83" s="9"/>
      <c r="F83" s="6" t="str">
        <f t="shared" si="29"/>
        <v/>
      </c>
      <c r="G83" s="65"/>
      <c r="H83" s="6" t="str">
        <f t="shared" si="30"/>
        <v/>
      </c>
      <c r="I83" s="65"/>
      <c r="J83" s="6" t="str">
        <f t="shared" si="31"/>
        <v/>
      </c>
      <c r="K83" s="65"/>
      <c r="L83" s="6" t="str">
        <f t="shared" si="32"/>
        <v/>
      </c>
      <c r="M83" s="65"/>
      <c r="N83" s="6" t="str">
        <f t="shared" si="33"/>
        <v/>
      </c>
      <c r="O83" s="7">
        <f t="shared" si="34"/>
        <v>0</v>
      </c>
    </row>
    <row r="84" spans="2:15" hidden="1" x14ac:dyDescent="0.3">
      <c r="B84" s="8"/>
      <c r="C84" s="5"/>
      <c r="D84" s="10"/>
      <c r="E84" s="9"/>
      <c r="F84" s="6" t="str">
        <f t="shared" si="29"/>
        <v/>
      </c>
      <c r="G84" s="65"/>
      <c r="H84" s="6" t="str">
        <f t="shared" si="30"/>
        <v/>
      </c>
      <c r="I84" s="65"/>
      <c r="J84" s="6" t="str">
        <f t="shared" si="31"/>
        <v/>
      </c>
      <c r="K84" s="65"/>
      <c r="L84" s="6" t="str">
        <f t="shared" si="32"/>
        <v/>
      </c>
      <c r="M84" s="65"/>
      <c r="N84" s="6" t="str">
        <f t="shared" si="33"/>
        <v/>
      </c>
      <c r="O84" s="7">
        <f t="shared" si="34"/>
        <v>0</v>
      </c>
    </row>
    <row r="85" spans="2:15" hidden="1" x14ac:dyDescent="0.3">
      <c r="B85" s="8"/>
      <c r="C85" s="5"/>
      <c r="D85" s="10"/>
      <c r="E85" s="65"/>
      <c r="F85" s="6" t="str">
        <f t="shared" si="29"/>
        <v/>
      </c>
      <c r="G85" s="65"/>
      <c r="H85" s="6" t="str">
        <f t="shared" si="30"/>
        <v/>
      </c>
      <c r="I85" s="65"/>
      <c r="J85" s="6" t="str">
        <f t="shared" si="31"/>
        <v/>
      </c>
      <c r="K85" s="65"/>
      <c r="L85" s="6" t="str">
        <f t="shared" si="32"/>
        <v/>
      </c>
      <c r="M85" s="65"/>
      <c r="N85" s="6" t="str">
        <f t="shared" si="33"/>
        <v/>
      </c>
      <c r="O85" s="7">
        <f t="shared" si="34"/>
        <v>0</v>
      </c>
    </row>
    <row r="86" spans="2:15" hidden="1" x14ac:dyDescent="0.3">
      <c r="B86" s="8"/>
      <c r="C86" s="5"/>
      <c r="D86" s="10"/>
      <c r="E86" s="65"/>
      <c r="F86" s="6" t="str">
        <f t="shared" si="29"/>
        <v/>
      </c>
      <c r="G86" s="65"/>
      <c r="H86" s="6" t="str">
        <f t="shared" si="30"/>
        <v/>
      </c>
      <c r="I86" s="65"/>
      <c r="J86" s="6" t="str">
        <f t="shared" si="31"/>
        <v/>
      </c>
      <c r="K86" s="65"/>
      <c r="L86" s="6" t="str">
        <f t="shared" si="32"/>
        <v/>
      </c>
      <c r="M86" s="65"/>
      <c r="N86" s="6" t="str">
        <f t="shared" si="33"/>
        <v/>
      </c>
      <c r="O86" s="7">
        <f t="shared" si="34"/>
        <v>0</v>
      </c>
    </row>
    <row r="87" spans="2:15" hidden="1" x14ac:dyDescent="0.3">
      <c r="B87" s="8"/>
      <c r="C87" s="5"/>
      <c r="D87" s="10"/>
      <c r="E87" s="65"/>
      <c r="F87" s="6" t="str">
        <f t="shared" si="29"/>
        <v/>
      </c>
      <c r="G87" s="65"/>
      <c r="H87" s="6" t="str">
        <f t="shared" si="30"/>
        <v/>
      </c>
      <c r="I87" s="65"/>
      <c r="J87" s="6" t="str">
        <f t="shared" si="31"/>
        <v/>
      </c>
      <c r="K87" s="65"/>
      <c r="L87" s="6" t="str">
        <f t="shared" si="32"/>
        <v/>
      </c>
      <c r="M87" s="65"/>
      <c r="N87" s="6" t="str">
        <f t="shared" si="33"/>
        <v/>
      </c>
      <c r="O87" s="7">
        <f t="shared" si="34"/>
        <v>0</v>
      </c>
    </row>
    <row r="88" spans="2:15" hidden="1" x14ac:dyDescent="0.3">
      <c r="B88" s="8"/>
      <c r="C88" s="5"/>
      <c r="D88" s="10"/>
      <c r="E88" s="65"/>
      <c r="F88" s="6" t="str">
        <f t="shared" si="29"/>
        <v/>
      </c>
      <c r="G88" s="65"/>
      <c r="H88" s="6" t="str">
        <f t="shared" si="30"/>
        <v/>
      </c>
      <c r="I88" s="65"/>
      <c r="J88" s="6" t="str">
        <f t="shared" si="31"/>
        <v/>
      </c>
      <c r="K88" s="65"/>
      <c r="L88" s="6" t="str">
        <f t="shared" si="32"/>
        <v/>
      </c>
      <c r="M88" s="65"/>
      <c r="N88" s="6" t="str">
        <f t="shared" si="33"/>
        <v/>
      </c>
      <c r="O88" s="7">
        <f t="shared" si="34"/>
        <v>0</v>
      </c>
    </row>
    <row r="89" spans="2:15" hidden="1" x14ac:dyDescent="0.3">
      <c r="B89" s="8"/>
      <c r="C89" s="5"/>
      <c r="D89" s="10"/>
      <c r="E89" s="65"/>
      <c r="F89" s="6" t="str">
        <f t="shared" si="29"/>
        <v/>
      </c>
      <c r="G89" s="65"/>
      <c r="H89" s="6" t="str">
        <f t="shared" si="30"/>
        <v/>
      </c>
      <c r="I89" s="65"/>
      <c r="J89" s="6" t="str">
        <f t="shared" si="31"/>
        <v/>
      </c>
      <c r="K89" s="65"/>
      <c r="L89" s="6" t="str">
        <f t="shared" si="32"/>
        <v/>
      </c>
      <c r="M89" s="65"/>
      <c r="N89" s="6" t="str">
        <f t="shared" si="33"/>
        <v/>
      </c>
      <c r="O89" s="7">
        <f t="shared" si="34"/>
        <v>0</v>
      </c>
    </row>
    <row r="90" spans="2:15" hidden="1" x14ac:dyDescent="0.3">
      <c r="B90" s="8"/>
      <c r="C90" s="5"/>
      <c r="D90" s="10"/>
      <c r="E90" s="65"/>
      <c r="F90" s="6" t="str">
        <f t="shared" si="29"/>
        <v/>
      </c>
      <c r="G90" s="65"/>
      <c r="H90" s="6" t="str">
        <f t="shared" si="30"/>
        <v/>
      </c>
      <c r="I90" s="65"/>
      <c r="J90" s="6" t="str">
        <f t="shared" si="31"/>
        <v/>
      </c>
      <c r="K90" s="65"/>
      <c r="L90" s="6" t="str">
        <f t="shared" si="32"/>
        <v/>
      </c>
      <c r="M90" s="65"/>
      <c r="N90" s="6" t="str">
        <f t="shared" si="33"/>
        <v/>
      </c>
      <c r="O90" s="7">
        <f t="shared" si="34"/>
        <v>0</v>
      </c>
    </row>
    <row r="91" spans="2:15" hidden="1" x14ac:dyDescent="0.3">
      <c r="B91" s="8"/>
      <c r="C91" s="5"/>
      <c r="D91" s="10"/>
      <c r="E91" s="65"/>
      <c r="F91" s="6" t="str">
        <f t="shared" si="29"/>
        <v/>
      </c>
      <c r="G91" s="65"/>
      <c r="H91" s="6" t="str">
        <f t="shared" si="30"/>
        <v/>
      </c>
      <c r="I91" s="65"/>
      <c r="J91" s="6" t="str">
        <f t="shared" si="31"/>
        <v/>
      </c>
      <c r="K91" s="65"/>
      <c r="L91" s="6" t="str">
        <f t="shared" si="32"/>
        <v/>
      </c>
      <c r="M91" s="65"/>
      <c r="N91" s="6" t="str">
        <f t="shared" si="33"/>
        <v/>
      </c>
      <c r="O91" s="7">
        <f t="shared" si="34"/>
        <v>0</v>
      </c>
    </row>
    <row r="92" spans="2:15" x14ac:dyDescent="0.3">
      <c r="B92" s="135" t="s">
        <v>20</v>
      </c>
      <c r="C92" s="136"/>
      <c r="D92" s="137"/>
      <c r="E92" s="138">
        <f>IF(SUM(F80:F91)=0, "",SUM(F80:F91))</f>
        <v>760</v>
      </c>
      <c r="F92" s="139"/>
      <c r="G92" s="142">
        <f>IF(SUM(H80:H91)=0, "",SUM(H80:H91))</f>
        <v>780</v>
      </c>
      <c r="H92" s="143"/>
      <c r="I92" s="142" t="str">
        <f>IF(SUM(J80:J91)=0, "",SUM(J80:J91))</f>
        <v/>
      </c>
      <c r="J92" s="143"/>
      <c r="K92" s="142" t="str">
        <f>IF(SUM(L80:L91)=0, "",SUM(L80:L91))</f>
        <v/>
      </c>
      <c r="L92" s="143"/>
      <c r="M92" s="142" t="str">
        <f>IF(SUM(N80:N91)=0, "",SUM(N80:N91))</f>
        <v/>
      </c>
      <c r="N92" s="144"/>
      <c r="O92" s="145">
        <f>SUM(O80:O91)</f>
        <v>760</v>
      </c>
    </row>
    <row r="93" spans="2:15" x14ac:dyDescent="0.3">
      <c r="B93" s="135" t="s">
        <v>85</v>
      </c>
      <c r="C93" s="136"/>
      <c r="D93" s="137"/>
      <c r="E93" s="142"/>
      <c r="F93" s="143"/>
      <c r="G93" s="142"/>
      <c r="H93" s="143"/>
      <c r="I93" s="142"/>
      <c r="J93" s="144"/>
      <c r="K93" s="142" t="str">
        <f>K92</f>
        <v/>
      </c>
      <c r="L93" s="144"/>
      <c r="M93" s="142" t="str">
        <f>M92</f>
        <v/>
      </c>
      <c r="N93" s="144"/>
      <c r="O93" s="146"/>
    </row>
    <row r="94" spans="2:15" x14ac:dyDescent="0.3">
      <c r="B94" s="16"/>
      <c r="C94" s="16"/>
      <c r="D94" s="16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/>
    </row>
    <row r="95" spans="2:15" x14ac:dyDescent="0.3">
      <c r="B95" s="16"/>
      <c r="C95" s="16"/>
      <c r="D95" s="16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/>
    </row>
    <row r="96" spans="2:15" x14ac:dyDescent="0.3">
      <c r="B96" s="16"/>
      <c r="C96" s="16"/>
      <c r="D96" s="16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/>
    </row>
    <row r="97" spans="2:15" ht="17.399999999999999" x14ac:dyDescent="0.3">
      <c r="B97" s="20" t="s">
        <v>89</v>
      </c>
      <c r="C97" s="2"/>
      <c r="D97" s="55"/>
      <c r="E97" s="129" t="s">
        <v>72</v>
      </c>
      <c r="F97" s="130"/>
      <c r="G97" s="130"/>
      <c r="H97" s="130"/>
      <c r="I97" s="131"/>
      <c r="J97" s="131"/>
      <c r="K97" s="131"/>
      <c r="L97" s="131"/>
      <c r="M97" s="131"/>
      <c r="N97" s="131"/>
      <c r="O97" s="58" t="s">
        <v>73</v>
      </c>
    </row>
    <row r="98" spans="2:15" ht="17.399999999999999" customHeight="1" x14ac:dyDescent="0.3">
      <c r="B98" s="56"/>
      <c r="C98" s="2"/>
      <c r="D98" s="55"/>
      <c r="E98" s="129" t="s">
        <v>31</v>
      </c>
      <c r="F98" s="132"/>
      <c r="G98" s="129" t="s">
        <v>94</v>
      </c>
      <c r="H98" s="132"/>
      <c r="I98" s="129" t="s">
        <v>16</v>
      </c>
      <c r="J98" s="130"/>
      <c r="K98" s="129" t="s">
        <v>16</v>
      </c>
      <c r="L98" s="130"/>
      <c r="M98" s="129" t="s">
        <v>16</v>
      </c>
      <c r="N98" s="132"/>
      <c r="O98" s="133" t="s">
        <v>74</v>
      </c>
    </row>
    <row r="99" spans="2:15" ht="17.399999999999999" x14ac:dyDescent="0.3">
      <c r="B99" s="45" t="s">
        <v>95</v>
      </c>
      <c r="C99" s="57" t="s">
        <v>75</v>
      </c>
      <c r="D99" s="46" t="s">
        <v>76</v>
      </c>
      <c r="E99" s="47" t="s">
        <v>77</v>
      </c>
      <c r="F99" s="48" t="s">
        <v>20</v>
      </c>
      <c r="G99" s="47" t="s">
        <v>77</v>
      </c>
      <c r="H99" s="49" t="s">
        <v>20</v>
      </c>
      <c r="I99" s="47" t="s">
        <v>77</v>
      </c>
      <c r="J99" s="49" t="s">
        <v>20</v>
      </c>
      <c r="K99" s="47" t="s">
        <v>77</v>
      </c>
      <c r="L99" s="49" t="s">
        <v>20</v>
      </c>
      <c r="M99" s="47" t="s">
        <v>77</v>
      </c>
      <c r="N99" s="49" t="s">
        <v>20</v>
      </c>
      <c r="O99" s="134"/>
    </row>
    <row r="100" spans="2:15" x14ac:dyDescent="0.3">
      <c r="B100" s="8" t="s">
        <v>96</v>
      </c>
      <c r="C100" s="5">
        <v>1</v>
      </c>
      <c r="D100" s="5" t="s">
        <v>37</v>
      </c>
      <c r="E100" s="60">
        <v>343.16</v>
      </c>
      <c r="F100" s="6">
        <f t="shared" ref="F100:F102" si="35">IF(E100*$C100=0, "", E100*$C100)</f>
        <v>343.16</v>
      </c>
      <c r="G100" s="60">
        <v>343.16</v>
      </c>
      <c r="H100" s="6">
        <f t="shared" ref="H100:H111" si="36">IF(G100*$C100=0, "", G100*$C100)</f>
        <v>343.16</v>
      </c>
      <c r="I100" s="60"/>
      <c r="J100" s="6" t="str">
        <f t="shared" ref="J100:J111" si="37">IF(I100*$C100=0, "", I100*$C100)</f>
        <v/>
      </c>
      <c r="K100" s="60"/>
      <c r="L100" s="6" t="str">
        <f t="shared" ref="L100:L111" si="38">IF(K100*$C100=0, "", K100*$C100)</f>
        <v/>
      </c>
      <c r="M100" s="60"/>
      <c r="N100" s="6" t="str">
        <f t="shared" ref="N100:N111" si="39">IF(M100*$C100=0, "", M100*$C100)</f>
        <v/>
      </c>
      <c r="O100" s="7">
        <f t="shared" ref="O100:O111" si="40">MIN(F100,H100,J100,L100,N100)</f>
        <v>343.16</v>
      </c>
    </row>
    <row r="101" spans="2:15" x14ac:dyDescent="0.3">
      <c r="B101" s="8" t="s">
        <v>97</v>
      </c>
      <c r="C101" s="5">
        <v>250</v>
      </c>
      <c r="D101" s="5" t="s">
        <v>21</v>
      </c>
      <c r="E101" s="60">
        <v>0.19</v>
      </c>
      <c r="F101" s="6">
        <f t="shared" si="35"/>
        <v>47.5</v>
      </c>
      <c r="G101" s="60">
        <v>0.35</v>
      </c>
      <c r="H101" s="6">
        <f t="shared" si="36"/>
        <v>87.5</v>
      </c>
      <c r="I101" s="60"/>
      <c r="J101" s="6" t="str">
        <f t="shared" si="37"/>
        <v/>
      </c>
      <c r="K101" s="60"/>
      <c r="L101" s="6" t="str">
        <f t="shared" si="38"/>
        <v/>
      </c>
      <c r="M101" s="60"/>
      <c r="N101" s="6" t="str">
        <f t="shared" si="39"/>
        <v/>
      </c>
      <c r="O101" s="7">
        <f t="shared" si="40"/>
        <v>47.5</v>
      </c>
    </row>
    <row r="102" spans="2:15" x14ac:dyDescent="0.3">
      <c r="B102" s="8" t="s">
        <v>98</v>
      </c>
      <c r="C102" s="5">
        <v>100</v>
      </c>
      <c r="D102" s="5" t="s">
        <v>21</v>
      </c>
      <c r="E102" s="60">
        <v>0.89280000000000004</v>
      </c>
      <c r="F102" s="6">
        <f t="shared" si="35"/>
        <v>89.28</v>
      </c>
      <c r="G102" s="60">
        <v>1.26</v>
      </c>
      <c r="H102" s="6">
        <f t="shared" si="36"/>
        <v>126</v>
      </c>
      <c r="I102" s="60"/>
      <c r="J102" s="6" t="str">
        <f t="shared" si="37"/>
        <v/>
      </c>
      <c r="K102" s="60"/>
      <c r="L102" s="6" t="str">
        <f t="shared" si="38"/>
        <v/>
      </c>
      <c r="M102" s="60"/>
      <c r="N102" s="6" t="str">
        <f t="shared" si="39"/>
        <v/>
      </c>
      <c r="O102" s="7">
        <f t="shared" si="40"/>
        <v>89.28</v>
      </c>
    </row>
    <row r="103" spans="2:15" x14ac:dyDescent="0.3">
      <c r="B103" s="8"/>
      <c r="C103" s="5"/>
      <c r="D103" s="10"/>
      <c r="E103" s="9"/>
      <c r="F103" s="6" t="str">
        <f t="shared" ref="F103:F111" si="41">IF(E103*$C103=0, "", E103*$C103)</f>
        <v/>
      </c>
      <c r="G103" s="60"/>
      <c r="H103" s="6" t="str">
        <f t="shared" si="36"/>
        <v/>
      </c>
      <c r="I103" s="60"/>
      <c r="J103" s="6" t="str">
        <f t="shared" si="37"/>
        <v/>
      </c>
      <c r="K103" s="60"/>
      <c r="L103" s="6" t="str">
        <f t="shared" si="38"/>
        <v/>
      </c>
      <c r="M103" s="60"/>
      <c r="N103" s="6" t="str">
        <f t="shared" si="39"/>
        <v/>
      </c>
      <c r="O103" s="7">
        <f t="shared" si="40"/>
        <v>0</v>
      </c>
    </row>
    <row r="104" spans="2:15" hidden="1" x14ac:dyDescent="0.3">
      <c r="B104" s="8"/>
      <c r="C104" s="5"/>
      <c r="D104" s="10"/>
      <c r="E104" s="9"/>
      <c r="F104" s="6" t="str">
        <f t="shared" si="41"/>
        <v/>
      </c>
      <c r="G104" s="60"/>
      <c r="H104" s="6" t="str">
        <f t="shared" si="36"/>
        <v/>
      </c>
      <c r="I104" s="60"/>
      <c r="J104" s="6" t="str">
        <f t="shared" si="37"/>
        <v/>
      </c>
      <c r="K104" s="60"/>
      <c r="L104" s="6" t="str">
        <f t="shared" si="38"/>
        <v/>
      </c>
      <c r="M104" s="60"/>
      <c r="N104" s="6" t="str">
        <f t="shared" si="39"/>
        <v/>
      </c>
      <c r="O104" s="7">
        <f t="shared" si="40"/>
        <v>0</v>
      </c>
    </row>
    <row r="105" spans="2:15" hidden="1" x14ac:dyDescent="0.3">
      <c r="B105" s="8"/>
      <c r="C105" s="5"/>
      <c r="D105" s="10"/>
      <c r="E105" s="60"/>
      <c r="F105" s="6" t="str">
        <f t="shared" si="41"/>
        <v/>
      </c>
      <c r="G105" s="60"/>
      <c r="H105" s="6" t="str">
        <f t="shared" si="36"/>
        <v/>
      </c>
      <c r="I105" s="60"/>
      <c r="J105" s="6" t="str">
        <f t="shared" si="37"/>
        <v/>
      </c>
      <c r="K105" s="60"/>
      <c r="L105" s="6" t="str">
        <f t="shared" si="38"/>
        <v/>
      </c>
      <c r="M105" s="60"/>
      <c r="N105" s="6" t="str">
        <f t="shared" si="39"/>
        <v/>
      </c>
      <c r="O105" s="7">
        <f t="shared" si="40"/>
        <v>0</v>
      </c>
    </row>
    <row r="106" spans="2:15" hidden="1" x14ac:dyDescent="0.3">
      <c r="B106" s="8"/>
      <c r="C106" s="5"/>
      <c r="D106" s="10"/>
      <c r="E106" s="60"/>
      <c r="F106" s="6" t="str">
        <f t="shared" si="41"/>
        <v/>
      </c>
      <c r="G106" s="60"/>
      <c r="H106" s="6" t="str">
        <f t="shared" si="36"/>
        <v/>
      </c>
      <c r="I106" s="60"/>
      <c r="J106" s="6" t="str">
        <f t="shared" si="37"/>
        <v/>
      </c>
      <c r="K106" s="60"/>
      <c r="L106" s="6" t="str">
        <f t="shared" si="38"/>
        <v/>
      </c>
      <c r="M106" s="60"/>
      <c r="N106" s="6" t="str">
        <f t="shared" si="39"/>
        <v/>
      </c>
      <c r="O106" s="7">
        <f t="shared" si="40"/>
        <v>0</v>
      </c>
    </row>
    <row r="107" spans="2:15" hidden="1" x14ac:dyDescent="0.3">
      <c r="B107" s="8"/>
      <c r="C107" s="5"/>
      <c r="D107" s="10"/>
      <c r="E107" s="60"/>
      <c r="F107" s="6" t="str">
        <f t="shared" si="41"/>
        <v/>
      </c>
      <c r="G107" s="60"/>
      <c r="H107" s="6" t="str">
        <f t="shared" si="36"/>
        <v/>
      </c>
      <c r="I107" s="60"/>
      <c r="J107" s="6" t="str">
        <f t="shared" si="37"/>
        <v/>
      </c>
      <c r="K107" s="60"/>
      <c r="L107" s="6" t="str">
        <f t="shared" si="38"/>
        <v/>
      </c>
      <c r="M107" s="60"/>
      <c r="N107" s="6" t="str">
        <f t="shared" si="39"/>
        <v/>
      </c>
      <c r="O107" s="7">
        <f t="shared" si="40"/>
        <v>0</v>
      </c>
    </row>
    <row r="108" spans="2:15" hidden="1" x14ac:dyDescent="0.3">
      <c r="B108" s="8"/>
      <c r="C108" s="5"/>
      <c r="D108" s="10"/>
      <c r="E108" s="60"/>
      <c r="F108" s="6" t="str">
        <f t="shared" si="41"/>
        <v/>
      </c>
      <c r="G108" s="60"/>
      <c r="H108" s="6" t="str">
        <f t="shared" si="36"/>
        <v/>
      </c>
      <c r="I108" s="60"/>
      <c r="J108" s="6" t="str">
        <f t="shared" si="37"/>
        <v/>
      </c>
      <c r="K108" s="60"/>
      <c r="L108" s="6" t="str">
        <f t="shared" si="38"/>
        <v/>
      </c>
      <c r="M108" s="60"/>
      <c r="N108" s="6" t="str">
        <f t="shared" si="39"/>
        <v/>
      </c>
      <c r="O108" s="7">
        <f t="shared" si="40"/>
        <v>0</v>
      </c>
    </row>
    <row r="109" spans="2:15" hidden="1" x14ac:dyDescent="0.3">
      <c r="B109" s="8"/>
      <c r="C109" s="5"/>
      <c r="D109" s="10"/>
      <c r="E109" s="60"/>
      <c r="F109" s="6" t="str">
        <f t="shared" si="41"/>
        <v/>
      </c>
      <c r="G109" s="60"/>
      <c r="H109" s="6" t="str">
        <f t="shared" si="36"/>
        <v/>
      </c>
      <c r="I109" s="60"/>
      <c r="J109" s="6" t="str">
        <f t="shared" si="37"/>
        <v/>
      </c>
      <c r="K109" s="60"/>
      <c r="L109" s="6" t="str">
        <f t="shared" si="38"/>
        <v/>
      </c>
      <c r="M109" s="60"/>
      <c r="N109" s="6" t="str">
        <f t="shared" si="39"/>
        <v/>
      </c>
      <c r="O109" s="7">
        <f t="shared" si="40"/>
        <v>0</v>
      </c>
    </row>
    <row r="110" spans="2:15" hidden="1" x14ac:dyDescent="0.3">
      <c r="B110" s="8"/>
      <c r="C110" s="5"/>
      <c r="D110" s="10"/>
      <c r="E110" s="60"/>
      <c r="F110" s="6" t="str">
        <f t="shared" si="41"/>
        <v/>
      </c>
      <c r="G110" s="60"/>
      <c r="H110" s="6" t="str">
        <f t="shared" si="36"/>
        <v/>
      </c>
      <c r="I110" s="60"/>
      <c r="J110" s="6" t="str">
        <f t="shared" si="37"/>
        <v/>
      </c>
      <c r="K110" s="60"/>
      <c r="L110" s="6" t="str">
        <f t="shared" si="38"/>
        <v/>
      </c>
      <c r="M110" s="60"/>
      <c r="N110" s="6" t="str">
        <f t="shared" si="39"/>
        <v/>
      </c>
      <c r="O110" s="7">
        <f t="shared" si="40"/>
        <v>0</v>
      </c>
    </row>
    <row r="111" spans="2:15" hidden="1" x14ac:dyDescent="0.3">
      <c r="B111" s="8"/>
      <c r="C111" s="5"/>
      <c r="D111" s="10"/>
      <c r="E111" s="60"/>
      <c r="F111" s="6" t="str">
        <f t="shared" si="41"/>
        <v/>
      </c>
      <c r="G111" s="60"/>
      <c r="H111" s="6" t="str">
        <f t="shared" si="36"/>
        <v/>
      </c>
      <c r="I111" s="60"/>
      <c r="J111" s="6" t="str">
        <f t="shared" si="37"/>
        <v/>
      </c>
      <c r="K111" s="60"/>
      <c r="L111" s="6" t="str">
        <f t="shared" si="38"/>
        <v/>
      </c>
      <c r="M111" s="60"/>
      <c r="N111" s="6" t="str">
        <f t="shared" si="39"/>
        <v/>
      </c>
      <c r="O111" s="7">
        <f t="shared" si="40"/>
        <v>0</v>
      </c>
    </row>
    <row r="112" spans="2:15" x14ac:dyDescent="0.3">
      <c r="B112" s="135" t="s">
        <v>20</v>
      </c>
      <c r="C112" s="136"/>
      <c r="D112" s="137"/>
      <c r="E112" s="138">
        <f>IF(SUM(F100:F111)=0, "",SUM(F100:F111))</f>
        <v>479.94000000000005</v>
      </c>
      <c r="F112" s="139"/>
      <c r="G112" s="140">
        <f>IF(SUM(H100:H111)=0, "",SUM(H100:H111))</f>
        <v>556.66000000000008</v>
      </c>
      <c r="H112" s="141"/>
      <c r="I112" s="142" t="str">
        <f>IF(SUM(J100:J111)=0, "",SUM(J100:J111))</f>
        <v/>
      </c>
      <c r="J112" s="143"/>
      <c r="K112" s="142" t="str">
        <f>IF(SUM(L100:L111)=0, "",SUM(L100:L111))</f>
        <v/>
      </c>
      <c r="L112" s="143"/>
      <c r="M112" s="142" t="str">
        <f>IF(SUM(N100:N111)=0, "",SUM(N100:N111))</f>
        <v/>
      </c>
      <c r="N112" s="144"/>
      <c r="O112" s="145">
        <f>SUM(O100:O111)</f>
        <v>479.94000000000005</v>
      </c>
    </row>
    <row r="113" spans="2:15" x14ac:dyDescent="0.3">
      <c r="B113" s="135" t="s">
        <v>78</v>
      </c>
      <c r="C113" s="136"/>
      <c r="D113" s="137"/>
      <c r="E113" s="142"/>
      <c r="F113" s="143"/>
      <c r="G113" s="142"/>
      <c r="H113" s="143"/>
      <c r="I113" s="142"/>
      <c r="J113" s="144"/>
      <c r="K113" s="142" t="str">
        <f>K112</f>
        <v/>
      </c>
      <c r="L113" s="144"/>
      <c r="M113" s="142" t="str">
        <f>M112</f>
        <v/>
      </c>
      <c r="N113" s="144"/>
      <c r="O113" s="146"/>
    </row>
    <row r="114" spans="2:15" x14ac:dyDescent="0.3">
      <c r="B114" s="16"/>
      <c r="C114" s="16"/>
      <c r="D114" s="16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8"/>
    </row>
    <row r="115" spans="2:15" x14ac:dyDescent="0.3">
      <c r="B115" s="16"/>
      <c r="C115" s="16"/>
      <c r="D115" s="16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/>
    </row>
    <row r="116" spans="2:15" x14ac:dyDescent="0.3">
      <c r="B116" s="16"/>
      <c r="C116" s="16"/>
      <c r="D116" s="16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8"/>
    </row>
    <row r="117" spans="2:15" ht="17.399999999999999" x14ac:dyDescent="0.3">
      <c r="B117" s="20" t="s">
        <v>89</v>
      </c>
      <c r="C117" s="2"/>
      <c r="D117" s="55"/>
      <c r="E117" s="129" t="s">
        <v>72</v>
      </c>
      <c r="F117" s="130"/>
      <c r="G117" s="130"/>
      <c r="H117" s="130"/>
      <c r="I117" s="131"/>
      <c r="J117" s="131"/>
      <c r="K117" s="131"/>
      <c r="L117" s="131"/>
      <c r="M117" s="131"/>
      <c r="N117" s="131"/>
      <c r="O117" s="58" t="s">
        <v>73</v>
      </c>
    </row>
    <row r="118" spans="2:15" ht="17.399999999999999" customHeight="1" x14ac:dyDescent="0.3">
      <c r="B118" s="56"/>
      <c r="C118" s="2"/>
      <c r="D118" s="55"/>
      <c r="E118" s="129" t="s">
        <v>104</v>
      </c>
      <c r="F118" s="132"/>
      <c r="G118" s="129" t="s">
        <v>35</v>
      </c>
      <c r="H118" s="132"/>
      <c r="I118" s="129" t="s">
        <v>105</v>
      </c>
      <c r="J118" s="130"/>
      <c r="K118" s="129" t="s">
        <v>16</v>
      </c>
      <c r="L118" s="130"/>
      <c r="M118" s="129" t="s">
        <v>16</v>
      </c>
      <c r="N118" s="132"/>
      <c r="O118" s="133" t="s">
        <v>74</v>
      </c>
    </row>
    <row r="119" spans="2:15" ht="17.399999999999999" x14ac:dyDescent="0.3">
      <c r="B119" s="45" t="s">
        <v>34</v>
      </c>
      <c r="C119" s="57" t="s">
        <v>75</v>
      </c>
      <c r="D119" s="46" t="s">
        <v>76</v>
      </c>
      <c r="E119" s="47" t="s">
        <v>77</v>
      </c>
      <c r="F119" s="48" t="s">
        <v>20</v>
      </c>
      <c r="G119" s="47" t="s">
        <v>77</v>
      </c>
      <c r="H119" s="49" t="s">
        <v>20</v>
      </c>
      <c r="I119" s="47" t="s">
        <v>77</v>
      </c>
      <c r="J119" s="49" t="s">
        <v>20</v>
      </c>
      <c r="K119" s="47" t="s">
        <v>77</v>
      </c>
      <c r="L119" s="49" t="s">
        <v>20</v>
      </c>
      <c r="M119" s="47" t="s">
        <v>77</v>
      </c>
      <c r="N119" s="48" t="s">
        <v>20</v>
      </c>
      <c r="O119" s="134"/>
    </row>
    <row r="120" spans="2:15" x14ac:dyDescent="0.3">
      <c r="B120" s="15" t="s">
        <v>106</v>
      </c>
      <c r="C120" s="5">
        <v>14</v>
      </c>
      <c r="D120" s="5" t="s">
        <v>27</v>
      </c>
      <c r="E120" s="60">
        <v>402</v>
      </c>
      <c r="F120" s="6">
        <f t="shared" ref="F120:F121" si="42">IF(E120*$C120=0, "", E120*$C120)</f>
        <v>5628</v>
      </c>
      <c r="G120" s="60">
        <v>395</v>
      </c>
      <c r="H120" s="6">
        <f t="shared" ref="H120:H124" si="43">IF(G120*$C120=0, "", G120*$C120)</f>
        <v>5530</v>
      </c>
      <c r="I120" s="60">
        <v>395</v>
      </c>
      <c r="J120" s="6">
        <f t="shared" ref="J120:J131" si="44">IF(I120*$C120=0, "", I120*$C120)</f>
        <v>5530</v>
      </c>
      <c r="K120" s="60"/>
      <c r="L120" s="6" t="str">
        <f t="shared" ref="L120:L131" si="45">IF(K120*$C120=0, "", K120*$C120)</f>
        <v/>
      </c>
      <c r="M120" s="60"/>
      <c r="N120" s="6" t="str">
        <f t="shared" ref="N120:N131" si="46">IF(M120*$C120=0, "", M120*$C120)</f>
        <v/>
      </c>
      <c r="O120" s="7">
        <f t="shared" ref="O120:O131" si="47">MIN(F120,H120,J120,L120,N120)</f>
        <v>5530</v>
      </c>
    </row>
    <row r="121" spans="2:15" ht="13.2" customHeight="1" x14ac:dyDescent="0.3">
      <c r="B121" s="8" t="s">
        <v>177</v>
      </c>
      <c r="C121" s="5">
        <v>2</v>
      </c>
      <c r="D121" s="5" t="s">
        <v>21</v>
      </c>
      <c r="E121" s="60">
        <v>600</v>
      </c>
      <c r="F121" s="6">
        <f t="shared" si="42"/>
        <v>1200</v>
      </c>
      <c r="G121" s="60">
        <v>600</v>
      </c>
      <c r="H121" s="6">
        <f t="shared" si="43"/>
        <v>1200</v>
      </c>
      <c r="I121" s="60">
        <v>500</v>
      </c>
      <c r="J121" s="6">
        <f t="shared" si="44"/>
        <v>1000</v>
      </c>
      <c r="K121" s="60"/>
      <c r="L121" s="6" t="str">
        <f t="shared" si="45"/>
        <v/>
      </c>
      <c r="M121" s="60"/>
      <c r="N121" s="6" t="str">
        <f t="shared" si="46"/>
        <v/>
      </c>
      <c r="O121" s="7">
        <f t="shared" si="47"/>
        <v>1000</v>
      </c>
    </row>
    <row r="122" spans="2:15" hidden="1" x14ac:dyDescent="0.3">
      <c r="B122" s="8"/>
      <c r="C122" s="5"/>
      <c r="D122" s="5"/>
      <c r="E122" s="60"/>
      <c r="F122" s="6"/>
      <c r="G122" s="60"/>
      <c r="H122" s="6" t="str">
        <f t="shared" si="43"/>
        <v/>
      </c>
      <c r="I122" s="60"/>
      <c r="J122" s="6" t="str">
        <f t="shared" si="44"/>
        <v/>
      </c>
      <c r="K122" s="60"/>
      <c r="L122" s="6" t="str">
        <f t="shared" si="45"/>
        <v/>
      </c>
      <c r="M122" s="60"/>
      <c r="N122" s="6" t="str">
        <f t="shared" si="46"/>
        <v/>
      </c>
      <c r="O122" s="7">
        <f t="shared" si="47"/>
        <v>0</v>
      </c>
    </row>
    <row r="123" spans="2:15" hidden="1" x14ac:dyDescent="0.3">
      <c r="B123" s="8"/>
      <c r="C123" s="5"/>
      <c r="D123" s="5"/>
      <c r="E123" s="60"/>
      <c r="F123" s="6"/>
      <c r="G123" s="60"/>
      <c r="H123" s="6" t="str">
        <f t="shared" si="43"/>
        <v/>
      </c>
      <c r="I123" s="60"/>
      <c r="J123" s="6" t="str">
        <f t="shared" si="44"/>
        <v/>
      </c>
      <c r="K123" s="60"/>
      <c r="L123" s="6" t="str">
        <f t="shared" si="45"/>
        <v/>
      </c>
      <c r="M123" s="60"/>
      <c r="N123" s="6" t="str">
        <f t="shared" si="46"/>
        <v/>
      </c>
      <c r="O123" s="7">
        <f t="shared" si="47"/>
        <v>0</v>
      </c>
    </row>
    <row r="124" spans="2:15" hidden="1" x14ac:dyDescent="0.3">
      <c r="B124" s="8"/>
      <c r="C124" s="5"/>
      <c r="D124" s="5"/>
      <c r="E124" s="60"/>
      <c r="F124" s="6"/>
      <c r="G124" s="13"/>
      <c r="H124" s="6" t="str">
        <f t="shared" si="43"/>
        <v/>
      </c>
      <c r="I124" s="60"/>
      <c r="J124" s="6" t="str">
        <f t="shared" si="44"/>
        <v/>
      </c>
      <c r="K124" s="60"/>
      <c r="L124" s="6" t="str">
        <f t="shared" si="45"/>
        <v/>
      </c>
      <c r="M124" s="60"/>
      <c r="N124" s="6" t="str">
        <f t="shared" si="46"/>
        <v/>
      </c>
      <c r="O124" s="7">
        <f t="shared" si="47"/>
        <v>0</v>
      </c>
    </row>
    <row r="125" spans="2:15" hidden="1" x14ac:dyDescent="0.3">
      <c r="B125" s="8"/>
      <c r="C125" s="5"/>
      <c r="D125" s="5"/>
      <c r="E125" s="60"/>
      <c r="F125" s="6"/>
      <c r="G125" s="13"/>
      <c r="H125" s="6" t="str">
        <f>IF(G125*$C125=0, "", G125*$C125)</f>
        <v/>
      </c>
      <c r="I125" s="60"/>
      <c r="J125" s="6" t="str">
        <f t="shared" si="44"/>
        <v/>
      </c>
      <c r="K125" s="60"/>
      <c r="L125" s="6" t="str">
        <f t="shared" si="45"/>
        <v/>
      </c>
      <c r="M125" s="60"/>
      <c r="N125" s="6" t="str">
        <f t="shared" si="46"/>
        <v/>
      </c>
      <c r="O125" s="7">
        <f t="shared" si="47"/>
        <v>0</v>
      </c>
    </row>
    <row r="126" spans="2:15" hidden="1" x14ac:dyDescent="0.3">
      <c r="B126" s="8"/>
      <c r="C126" s="5"/>
      <c r="D126" s="10"/>
      <c r="E126" s="60"/>
      <c r="F126" s="6" t="str">
        <f t="shared" ref="F126:F131" si="48">IF(E126*$C126=0, "", E126*$C126)</f>
        <v/>
      </c>
      <c r="G126" s="60"/>
      <c r="H126" s="6" t="str">
        <f t="shared" ref="H126:H131" si="49">IF(G126*$C126=0, "", G126*$C126)</f>
        <v/>
      </c>
      <c r="I126" s="60"/>
      <c r="J126" s="6" t="str">
        <f t="shared" si="44"/>
        <v/>
      </c>
      <c r="K126" s="60"/>
      <c r="L126" s="6" t="str">
        <f t="shared" si="45"/>
        <v/>
      </c>
      <c r="M126" s="60"/>
      <c r="N126" s="6" t="str">
        <f t="shared" si="46"/>
        <v/>
      </c>
      <c r="O126" s="7">
        <f t="shared" si="47"/>
        <v>0</v>
      </c>
    </row>
    <row r="127" spans="2:15" hidden="1" x14ac:dyDescent="0.3">
      <c r="B127" s="8"/>
      <c r="C127" s="5"/>
      <c r="D127" s="10"/>
      <c r="E127" s="60"/>
      <c r="F127" s="6" t="str">
        <f t="shared" si="48"/>
        <v/>
      </c>
      <c r="G127" s="60"/>
      <c r="H127" s="6" t="str">
        <f t="shared" si="49"/>
        <v/>
      </c>
      <c r="I127" s="60"/>
      <c r="J127" s="6" t="str">
        <f t="shared" si="44"/>
        <v/>
      </c>
      <c r="K127" s="60"/>
      <c r="L127" s="6" t="str">
        <f t="shared" si="45"/>
        <v/>
      </c>
      <c r="M127" s="60"/>
      <c r="N127" s="6" t="str">
        <f t="shared" si="46"/>
        <v/>
      </c>
      <c r="O127" s="7">
        <f t="shared" si="47"/>
        <v>0</v>
      </c>
    </row>
    <row r="128" spans="2:15" hidden="1" x14ac:dyDescent="0.3">
      <c r="B128" s="8"/>
      <c r="C128" s="5"/>
      <c r="D128" s="10"/>
      <c r="E128" s="60"/>
      <c r="F128" s="6" t="str">
        <f t="shared" si="48"/>
        <v/>
      </c>
      <c r="G128" s="60"/>
      <c r="H128" s="6" t="str">
        <f t="shared" si="49"/>
        <v/>
      </c>
      <c r="I128" s="60"/>
      <c r="J128" s="6" t="str">
        <f t="shared" si="44"/>
        <v/>
      </c>
      <c r="K128" s="60"/>
      <c r="L128" s="6" t="str">
        <f t="shared" si="45"/>
        <v/>
      </c>
      <c r="M128" s="60"/>
      <c r="N128" s="6" t="str">
        <f t="shared" si="46"/>
        <v/>
      </c>
      <c r="O128" s="7">
        <f t="shared" si="47"/>
        <v>0</v>
      </c>
    </row>
    <row r="129" spans="2:15" hidden="1" x14ac:dyDescent="0.3">
      <c r="B129" s="8"/>
      <c r="C129" s="5"/>
      <c r="D129" s="10"/>
      <c r="E129" s="60"/>
      <c r="F129" s="6" t="str">
        <f t="shared" si="48"/>
        <v/>
      </c>
      <c r="G129" s="60"/>
      <c r="H129" s="6" t="str">
        <f t="shared" si="49"/>
        <v/>
      </c>
      <c r="I129" s="60"/>
      <c r="J129" s="6" t="str">
        <f t="shared" si="44"/>
        <v/>
      </c>
      <c r="K129" s="60"/>
      <c r="L129" s="6" t="str">
        <f t="shared" si="45"/>
        <v/>
      </c>
      <c r="M129" s="60"/>
      <c r="N129" s="6" t="str">
        <f t="shared" si="46"/>
        <v/>
      </c>
      <c r="O129" s="7">
        <f t="shared" si="47"/>
        <v>0</v>
      </c>
    </row>
    <row r="130" spans="2:15" x14ac:dyDescent="0.3">
      <c r="B130" s="8" t="s">
        <v>219</v>
      </c>
      <c r="C130" s="5">
        <v>2</v>
      </c>
      <c r="D130" s="10" t="s">
        <v>211</v>
      </c>
      <c r="E130" s="60">
        <v>50</v>
      </c>
      <c r="F130" s="6">
        <f t="shared" si="48"/>
        <v>100</v>
      </c>
      <c r="G130" s="60">
        <v>50</v>
      </c>
      <c r="H130" s="6">
        <f t="shared" si="49"/>
        <v>100</v>
      </c>
      <c r="I130" s="60">
        <v>50</v>
      </c>
      <c r="J130" s="6">
        <f t="shared" si="44"/>
        <v>100</v>
      </c>
      <c r="K130" s="60"/>
      <c r="L130" s="6" t="str">
        <f t="shared" si="45"/>
        <v/>
      </c>
      <c r="M130" s="60"/>
      <c r="N130" s="6" t="str">
        <f t="shared" si="46"/>
        <v/>
      </c>
      <c r="O130" s="7">
        <f t="shared" si="47"/>
        <v>100</v>
      </c>
    </row>
    <row r="131" spans="2:15" x14ac:dyDescent="0.3">
      <c r="B131" s="8"/>
      <c r="C131" s="5"/>
      <c r="D131" s="10"/>
      <c r="E131" s="60"/>
      <c r="F131" s="6" t="str">
        <f t="shared" si="48"/>
        <v/>
      </c>
      <c r="G131" s="60"/>
      <c r="H131" s="6" t="str">
        <f t="shared" si="49"/>
        <v/>
      </c>
      <c r="I131" s="60"/>
      <c r="J131" s="6" t="str">
        <f t="shared" si="44"/>
        <v/>
      </c>
      <c r="K131" s="60"/>
      <c r="L131" s="6" t="str">
        <f t="shared" si="45"/>
        <v/>
      </c>
      <c r="M131" s="60"/>
      <c r="N131" s="6" t="str">
        <f t="shared" si="46"/>
        <v/>
      </c>
      <c r="O131" s="7">
        <f t="shared" si="47"/>
        <v>0</v>
      </c>
    </row>
    <row r="132" spans="2:15" x14ac:dyDescent="0.3">
      <c r="B132" s="135" t="s">
        <v>20</v>
      </c>
      <c r="C132" s="136"/>
      <c r="D132" s="137"/>
      <c r="E132" s="140">
        <f>IF(SUM(F120:F131)=0, "",SUM(F120:F131))</f>
        <v>6928</v>
      </c>
      <c r="F132" s="141"/>
      <c r="G132" s="138">
        <f>IF(SUM(H120:H131)=0, "",SUM(H120:H131))</f>
        <v>6830</v>
      </c>
      <c r="H132" s="139"/>
      <c r="I132" s="142">
        <f>IF(SUM(J120:J131)=0, "",SUM(J120:J131))</f>
        <v>6630</v>
      </c>
      <c r="J132" s="143"/>
      <c r="K132" s="142" t="str">
        <f>IF(SUM(L120:L131)=0, "",SUM(L120:L131))</f>
        <v/>
      </c>
      <c r="L132" s="143"/>
      <c r="M132" s="142" t="str">
        <f>IF(SUM(N120:N131)=0, "",SUM(N120:N131))</f>
        <v/>
      </c>
      <c r="N132" s="144"/>
      <c r="O132" s="145">
        <f>SUM(O120:O131)</f>
        <v>6630</v>
      </c>
    </row>
    <row r="133" spans="2:15" x14ac:dyDescent="0.3">
      <c r="B133" s="135" t="s">
        <v>78</v>
      </c>
      <c r="C133" s="136"/>
      <c r="D133" s="137"/>
      <c r="E133" s="142"/>
      <c r="F133" s="143"/>
      <c r="G133" s="142"/>
      <c r="H133" s="143"/>
      <c r="I133" s="142"/>
      <c r="J133" s="144"/>
      <c r="K133" s="142" t="str">
        <f>K132</f>
        <v/>
      </c>
      <c r="L133" s="144"/>
      <c r="M133" s="142" t="str">
        <f>M132</f>
        <v/>
      </c>
      <c r="N133" s="144"/>
      <c r="O133" s="146"/>
    </row>
    <row r="134" spans="2:15" x14ac:dyDescent="0.3">
      <c r="B134" s="16"/>
      <c r="C134" s="16"/>
      <c r="D134" s="16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8"/>
    </row>
    <row r="135" spans="2:15" ht="17.399999999999999" x14ac:dyDescent="0.3">
      <c r="B135" s="20" t="s">
        <v>89</v>
      </c>
      <c r="C135" s="2"/>
      <c r="D135" s="66"/>
      <c r="E135" s="129" t="s">
        <v>72</v>
      </c>
      <c r="F135" s="130"/>
      <c r="G135" s="130"/>
      <c r="H135" s="130"/>
      <c r="I135" s="131"/>
      <c r="J135" s="131"/>
      <c r="K135" s="131"/>
      <c r="L135" s="131"/>
      <c r="M135" s="131"/>
      <c r="N135" s="131"/>
      <c r="O135" s="69" t="s">
        <v>73</v>
      </c>
    </row>
    <row r="136" spans="2:15" ht="17.399999999999999" customHeight="1" x14ac:dyDescent="0.3">
      <c r="B136" s="67"/>
      <c r="C136" s="2"/>
      <c r="D136" s="66"/>
      <c r="E136" s="129" t="s">
        <v>104</v>
      </c>
      <c r="F136" s="132"/>
      <c r="G136" s="129" t="s">
        <v>16</v>
      </c>
      <c r="H136" s="130"/>
      <c r="I136" s="129" t="s">
        <v>16</v>
      </c>
      <c r="J136" s="130"/>
      <c r="K136" s="129" t="s">
        <v>16</v>
      </c>
      <c r="L136" s="130"/>
      <c r="M136" s="129" t="s">
        <v>16</v>
      </c>
      <c r="N136" s="132"/>
      <c r="O136" s="133" t="s">
        <v>74</v>
      </c>
    </row>
    <row r="137" spans="2:15" ht="17.399999999999999" x14ac:dyDescent="0.3">
      <c r="B137" s="45" t="s">
        <v>213</v>
      </c>
      <c r="C137" s="68" t="s">
        <v>75</v>
      </c>
      <c r="D137" s="46" t="s">
        <v>76</v>
      </c>
      <c r="E137" s="47" t="s">
        <v>77</v>
      </c>
      <c r="F137" s="48" t="s">
        <v>20</v>
      </c>
      <c r="G137" s="47" t="s">
        <v>77</v>
      </c>
      <c r="H137" s="49" t="s">
        <v>20</v>
      </c>
      <c r="I137" s="47" t="s">
        <v>77</v>
      </c>
      <c r="J137" s="49" t="s">
        <v>20</v>
      </c>
      <c r="K137" s="47" t="s">
        <v>77</v>
      </c>
      <c r="L137" s="49" t="s">
        <v>20</v>
      </c>
      <c r="M137" s="47" t="s">
        <v>77</v>
      </c>
      <c r="N137" s="48" t="s">
        <v>20</v>
      </c>
      <c r="O137" s="134"/>
    </row>
    <row r="138" spans="2:15" x14ac:dyDescent="0.3">
      <c r="B138" s="15" t="s">
        <v>214</v>
      </c>
      <c r="C138" s="5">
        <v>1</v>
      </c>
      <c r="D138" s="5" t="s">
        <v>21</v>
      </c>
      <c r="E138" s="70">
        <v>250</v>
      </c>
      <c r="F138" s="6">
        <f t="shared" ref="F138:F139" si="50">IF(E138*$C138=0, "", E138*$C138)</f>
        <v>250</v>
      </c>
      <c r="G138" s="70"/>
      <c r="H138" s="6" t="str">
        <f t="shared" ref="H138:H142" si="51">IF(G138*$C138=0, "", G138*$C138)</f>
        <v/>
      </c>
      <c r="I138" s="70"/>
      <c r="J138" s="6"/>
      <c r="K138" s="70"/>
      <c r="L138" s="6" t="str">
        <f t="shared" ref="L138:L149" si="52">IF(K138*$C138=0, "", K138*$C138)</f>
        <v/>
      </c>
      <c r="M138" s="70"/>
      <c r="N138" s="6" t="str">
        <f t="shared" ref="N138:N149" si="53">IF(M138*$C138=0, "", M138*$C138)</f>
        <v/>
      </c>
      <c r="O138" s="7">
        <f t="shared" ref="O138:O149" si="54">MIN(F138,H138,J138,L138,N138)</f>
        <v>250</v>
      </c>
    </row>
    <row r="139" spans="2:15" ht="13.2" customHeight="1" x14ac:dyDescent="0.3">
      <c r="B139" s="8" t="s">
        <v>215</v>
      </c>
      <c r="C139" s="5">
        <v>1</v>
      </c>
      <c r="D139" s="5" t="s">
        <v>21</v>
      </c>
      <c r="E139" s="70">
        <v>100</v>
      </c>
      <c r="F139" s="6">
        <f t="shared" si="50"/>
        <v>100</v>
      </c>
      <c r="G139" s="70"/>
      <c r="H139" s="6" t="str">
        <f t="shared" si="51"/>
        <v/>
      </c>
      <c r="I139" s="70"/>
      <c r="J139" s="6" t="str">
        <f t="shared" ref="J139:J149" si="55">IF(I139*$C139=0, "", I139*$C139)</f>
        <v/>
      </c>
      <c r="K139" s="70"/>
      <c r="L139" s="6" t="str">
        <f t="shared" si="52"/>
        <v/>
      </c>
      <c r="M139" s="70"/>
      <c r="N139" s="6" t="str">
        <f t="shared" si="53"/>
        <v/>
      </c>
      <c r="O139" s="7">
        <f t="shared" si="54"/>
        <v>100</v>
      </c>
    </row>
    <row r="140" spans="2:15" hidden="1" x14ac:dyDescent="0.3">
      <c r="B140" s="8"/>
      <c r="C140" s="5"/>
      <c r="D140" s="5"/>
      <c r="E140" s="70"/>
      <c r="F140" s="6"/>
      <c r="G140" s="70"/>
      <c r="H140" s="6" t="str">
        <f t="shared" si="51"/>
        <v/>
      </c>
      <c r="I140" s="70"/>
      <c r="J140" s="6" t="str">
        <f t="shared" si="55"/>
        <v/>
      </c>
      <c r="K140" s="70"/>
      <c r="L140" s="6" t="str">
        <f t="shared" si="52"/>
        <v/>
      </c>
      <c r="M140" s="70"/>
      <c r="N140" s="6" t="str">
        <f t="shared" si="53"/>
        <v/>
      </c>
      <c r="O140" s="7">
        <f t="shared" si="54"/>
        <v>0</v>
      </c>
    </row>
    <row r="141" spans="2:15" hidden="1" x14ac:dyDescent="0.3">
      <c r="B141" s="8"/>
      <c r="C141" s="5"/>
      <c r="D141" s="5"/>
      <c r="E141" s="70"/>
      <c r="F141" s="6"/>
      <c r="G141" s="70"/>
      <c r="H141" s="6" t="str">
        <f t="shared" si="51"/>
        <v/>
      </c>
      <c r="I141" s="70"/>
      <c r="J141" s="6" t="str">
        <f t="shared" si="55"/>
        <v/>
      </c>
      <c r="K141" s="70"/>
      <c r="L141" s="6" t="str">
        <f t="shared" si="52"/>
        <v/>
      </c>
      <c r="M141" s="70"/>
      <c r="N141" s="6" t="str">
        <f t="shared" si="53"/>
        <v/>
      </c>
      <c r="O141" s="7">
        <f t="shared" si="54"/>
        <v>0</v>
      </c>
    </row>
    <row r="142" spans="2:15" hidden="1" x14ac:dyDescent="0.3">
      <c r="B142" s="8"/>
      <c r="C142" s="5"/>
      <c r="D142" s="5"/>
      <c r="E142" s="70"/>
      <c r="F142" s="6"/>
      <c r="G142" s="13"/>
      <c r="H142" s="6" t="str">
        <f t="shared" si="51"/>
        <v/>
      </c>
      <c r="I142" s="70"/>
      <c r="J142" s="6" t="str">
        <f t="shared" si="55"/>
        <v/>
      </c>
      <c r="K142" s="70"/>
      <c r="L142" s="6" t="str">
        <f t="shared" si="52"/>
        <v/>
      </c>
      <c r="M142" s="70"/>
      <c r="N142" s="6" t="str">
        <f t="shared" si="53"/>
        <v/>
      </c>
      <c r="O142" s="7">
        <f t="shared" si="54"/>
        <v>0</v>
      </c>
    </row>
    <row r="143" spans="2:15" hidden="1" x14ac:dyDescent="0.3">
      <c r="B143" s="8"/>
      <c r="C143" s="5"/>
      <c r="D143" s="5"/>
      <c r="E143" s="70"/>
      <c r="F143" s="6"/>
      <c r="G143" s="13"/>
      <c r="H143" s="6" t="str">
        <f>IF(G143*$C143=0, "", G143*$C143)</f>
        <v/>
      </c>
      <c r="I143" s="70"/>
      <c r="J143" s="6" t="str">
        <f t="shared" si="55"/>
        <v/>
      </c>
      <c r="K143" s="70"/>
      <c r="L143" s="6" t="str">
        <f t="shared" si="52"/>
        <v/>
      </c>
      <c r="M143" s="70"/>
      <c r="N143" s="6" t="str">
        <f t="shared" si="53"/>
        <v/>
      </c>
      <c r="O143" s="7">
        <f t="shared" si="54"/>
        <v>0</v>
      </c>
    </row>
    <row r="144" spans="2:15" hidden="1" x14ac:dyDescent="0.3">
      <c r="B144" s="8"/>
      <c r="C144" s="5"/>
      <c r="D144" s="10"/>
      <c r="E144" s="70"/>
      <c r="F144" s="6" t="str">
        <f t="shared" ref="F144:F149" si="56">IF(E144*$C144=0, "", E144*$C144)</f>
        <v/>
      </c>
      <c r="G144" s="70"/>
      <c r="H144" s="6" t="str">
        <f t="shared" ref="H144:H149" si="57">IF(G144*$C144=0, "", G144*$C144)</f>
        <v/>
      </c>
      <c r="I144" s="70"/>
      <c r="J144" s="6" t="str">
        <f t="shared" si="55"/>
        <v/>
      </c>
      <c r="K144" s="70"/>
      <c r="L144" s="6" t="str">
        <f t="shared" si="52"/>
        <v/>
      </c>
      <c r="M144" s="70"/>
      <c r="N144" s="6" t="str">
        <f t="shared" si="53"/>
        <v/>
      </c>
      <c r="O144" s="7">
        <f t="shared" si="54"/>
        <v>0</v>
      </c>
    </row>
    <row r="145" spans="2:15" hidden="1" x14ac:dyDescent="0.3">
      <c r="B145" s="8"/>
      <c r="C145" s="5"/>
      <c r="D145" s="10"/>
      <c r="E145" s="70"/>
      <c r="F145" s="6" t="str">
        <f t="shared" si="56"/>
        <v/>
      </c>
      <c r="G145" s="70"/>
      <c r="H145" s="6" t="str">
        <f t="shared" si="57"/>
        <v/>
      </c>
      <c r="I145" s="70"/>
      <c r="J145" s="6" t="str">
        <f t="shared" si="55"/>
        <v/>
      </c>
      <c r="K145" s="70"/>
      <c r="L145" s="6" t="str">
        <f t="shared" si="52"/>
        <v/>
      </c>
      <c r="M145" s="70"/>
      <c r="N145" s="6" t="str">
        <f t="shared" si="53"/>
        <v/>
      </c>
      <c r="O145" s="7">
        <f t="shared" si="54"/>
        <v>0</v>
      </c>
    </row>
    <row r="146" spans="2:15" hidden="1" x14ac:dyDescent="0.3">
      <c r="B146" s="8"/>
      <c r="C146" s="5"/>
      <c r="D146" s="10"/>
      <c r="E146" s="70"/>
      <c r="F146" s="6" t="str">
        <f t="shared" si="56"/>
        <v/>
      </c>
      <c r="G146" s="70"/>
      <c r="H146" s="6" t="str">
        <f t="shared" si="57"/>
        <v/>
      </c>
      <c r="I146" s="70"/>
      <c r="J146" s="6" t="str">
        <f t="shared" si="55"/>
        <v/>
      </c>
      <c r="K146" s="70"/>
      <c r="L146" s="6" t="str">
        <f t="shared" si="52"/>
        <v/>
      </c>
      <c r="M146" s="70"/>
      <c r="N146" s="6" t="str">
        <f t="shared" si="53"/>
        <v/>
      </c>
      <c r="O146" s="7">
        <f t="shared" si="54"/>
        <v>0</v>
      </c>
    </row>
    <row r="147" spans="2:15" hidden="1" x14ac:dyDescent="0.3">
      <c r="B147" s="8"/>
      <c r="C147" s="5"/>
      <c r="D147" s="10"/>
      <c r="E147" s="70"/>
      <c r="F147" s="6" t="str">
        <f t="shared" si="56"/>
        <v/>
      </c>
      <c r="G147" s="70"/>
      <c r="H147" s="6" t="str">
        <f t="shared" si="57"/>
        <v/>
      </c>
      <c r="I147" s="70"/>
      <c r="J147" s="6" t="str">
        <f t="shared" si="55"/>
        <v/>
      </c>
      <c r="K147" s="70"/>
      <c r="L147" s="6" t="str">
        <f t="shared" si="52"/>
        <v/>
      </c>
      <c r="M147" s="70"/>
      <c r="N147" s="6" t="str">
        <f t="shared" si="53"/>
        <v/>
      </c>
      <c r="O147" s="7">
        <f t="shared" si="54"/>
        <v>0</v>
      </c>
    </row>
    <row r="148" spans="2:15" x14ac:dyDescent="0.3">
      <c r="B148" s="8"/>
      <c r="C148" s="5"/>
      <c r="D148" s="10"/>
      <c r="E148" s="70"/>
      <c r="F148" s="6" t="str">
        <f t="shared" si="56"/>
        <v/>
      </c>
      <c r="G148" s="70"/>
      <c r="H148" s="6" t="str">
        <f t="shared" si="57"/>
        <v/>
      </c>
      <c r="I148" s="70"/>
      <c r="J148" s="6" t="str">
        <f t="shared" si="55"/>
        <v/>
      </c>
      <c r="K148" s="70"/>
      <c r="L148" s="6" t="str">
        <f t="shared" si="52"/>
        <v/>
      </c>
      <c r="M148" s="70"/>
      <c r="N148" s="6" t="str">
        <f t="shared" si="53"/>
        <v/>
      </c>
      <c r="O148" s="7">
        <f t="shared" si="54"/>
        <v>0</v>
      </c>
    </row>
    <row r="149" spans="2:15" x14ac:dyDescent="0.3">
      <c r="B149" s="8"/>
      <c r="C149" s="5"/>
      <c r="D149" s="10"/>
      <c r="E149" s="70"/>
      <c r="F149" s="6" t="str">
        <f t="shared" si="56"/>
        <v/>
      </c>
      <c r="G149" s="70"/>
      <c r="H149" s="6" t="str">
        <f t="shared" si="57"/>
        <v/>
      </c>
      <c r="I149" s="70"/>
      <c r="J149" s="6" t="str">
        <f t="shared" si="55"/>
        <v/>
      </c>
      <c r="K149" s="70"/>
      <c r="L149" s="6" t="str">
        <f t="shared" si="52"/>
        <v/>
      </c>
      <c r="M149" s="70"/>
      <c r="N149" s="6" t="str">
        <f t="shared" si="53"/>
        <v/>
      </c>
      <c r="O149" s="7">
        <f t="shared" si="54"/>
        <v>0</v>
      </c>
    </row>
    <row r="150" spans="2:15" x14ac:dyDescent="0.3">
      <c r="B150" s="135" t="s">
        <v>20</v>
      </c>
      <c r="C150" s="136"/>
      <c r="D150" s="137"/>
      <c r="E150" s="138">
        <f>IF(SUM(F138:F149)=0, "",SUM(F138:F149))</f>
        <v>350</v>
      </c>
      <c r="F150" s="139"/>
      <c r="G150" s="140" t="str">
        <f>IF(SUM(H138:H149)=0, "",SUM(H138:H149))</f>
        <v/>
      </c>
      <c r="H150" s="141"/>
      <c r="I150" s="142" t="str">
        <f>IF(SUM(J138:J149)=0, "",SUM(J138:J149))</f>
        <v/>
      </c>
      <c r="J150" s="143"/>
      <c r="K150" s="142" t="str">
        <f>IF(SUM(L138:L149)=0, "",SUM(L138:L149))</f>
        <v/>
      </c>
      <c r="L150" s="143"/>
      <c r="M150" s="142" t="str">
        <f>IF(SUM(N138:N149)=0, "",SUM(N138:N149))</f>
        <v/>
      </c>
      <c r="N150" s="144"/>
      <c r="O150" s="145">
        <f>SUM(O138:O149)</f>
        <v>350</v>
      </c>
    </row>
    <row r="151" spans="2:15" x14ac:dyDescent="0.3">
      <c r="B151" s="135" t="s">
        <v>78</v>
      </c>
      <c r="C151" s="136"/>
      <c r="D151" s="137"/>
      <c r="E151" s="142"/>
      <c r="F151" s="143"/>
      <c r="G151" s="142"/>
      <c r="H151" s="143"/>
      <c r="I151" s="142"/>
      <c r="J151" s="144"/>
      <c r="K151" s="142" t="str">
        <f>K150</f>
        <v/>
      </c>
      <c r="L151" s="144"/>
      <c r="M151" s="142" t="str">
        <f>M150</f>
        <v/>
      </c>
      <c r="N151" s="144"/>
      <c r="O151" s="146"/>
    </row>
    <row r="152" spans="2:15" ht="15" thickBot="1" x14ac:dyDescent="0.35">
      <c r="B152" s="16"/>
      <c r="C152" s="16"/>
      <c r="D152" s="16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8"/>
    </row>
    <row r="153" spans="2:15" x14ac:dyDescent="0.3">
      <c r="B153" s="152" t="s">
        <v>107</v>
      </c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6">
        <f>G41+G56+E74+E92+E112+G132+E150</f>
        <v>21317.407899999998</v>
      </c>
    </row>
    <row r="154" spans="2:15" ht="15" thickBot="1" x14ac:dyDescent="0.35">
      <c r="B154" s="154"/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7"/>
    </row>
    <row r="155" spans="2:15" ht="23.4" x14ac:dyDescent="0.3"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21"/>
    </row>
    <row r="156" spans="2:15" ht="23.4" customHeight="1" x14ac:dyDescent="0.3">
      <c r="B156" s="151" t="s">
        <v>108</v>
      </c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</row>
    <row r="157" spans="2:15" ht="22.2" customHeight="1" x14ac:dyDescent="0.3"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</row>
    <row r="158" spans="2:15" ht="13.2" customHeight="1" x14ac:dyDescent="0.3">
      <c r="B158" s="16"/>
      <c r="C158" s="16"/>
      <c r="D158" s="16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8"/>
    </row>
    <row r="159" spans="2:15" x14ac:dyDescent="0.3">
      <c r="B159" s="16"/>
      <c r="C159" s="16"/>
      <c r="D159" s="16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8"/>
    </row>
    <row r="160" spans="2:15" ht="17.399999999999999" x14ac:dyDescent="0.3">
      <c r="B160" s="20" t="s">
        <v>108</v>
      </c>
      <c r="C160" s="2"/>
      <c r="D160" s="55"/>
      <c r="E160" s="129" t="s">
        <v>72</v>
      </c>
      <c r="F160" s="130"/>
      <c r="G160" s="130"/>
      <c r="H160" s="130"/>
      <c r="I160" s="131"/>
      <c r="J160" s="131"/>
      <c r="K160" s="131"/>
      <c r="L160" s="131"/>
      <c r="M160" s="131"/>
      <c r="N160" s="131"/>
      <c r="O160" s="58" t="s">
        <v>73</v>
      </c>
    </row>
    <row r="161" spans="2:15" ht="17.399999999999999" customHeight="1" x14ac:dyDescent="0.3">
      <c r="B161" s="56"/>
      <c r="C161" s="2"/>
      <c r="D161" s="55"/>
      <c r="E161" s="129" t="s">
        <v>109</v>
      </c>
      <c r="F161" s="132"/>
      <c r="G161" s="129" t="s">
        <v>33</v>
      </c>
      <c r="H161" s="132"/>
      <c r="I161" s="129" t="s">
        <v>16</v>
      </c>
      <c r="J161" s="130"/>
      <c r="K161" s="129" t="s">
        <v>16</v>
      </c>
      <c r="L161" s="130"/>
      <c r="M161" s="129" t="s">
        <v>16</v>
      </c>
      <c r="N161" s="132"/>
      <c r="O161" s="133" t="s">
        <v>74</v>
      </c>
    </row>
    <row r="162" spans="2:15" ht="17.399999999999999" x14ac:dyDescent="0.3">
      <c r="B162" s="45" t="s">
        <v>288</v>
      </c>
      <c r="C162" s="57" t="s">
        <v>75</v>
      </c>
      <c r="D162" s="46" t="s">
        <v>76</v>
      </c>
      <c r="E162" s="47" t="s">
        <v>77</v>
      </c>
      <c r="F162" s="48" t="s">
        <v>20</v>
      </c>
      <c r="G162" s="47" t="s">
        <v>77</v>
      </c>
      <c r="H162" s="49" t="s">
        <v>20</v>
      </c>
      <c r="I162" s="47" t="s">
        <v>77</v>
      </c>
      <c r="J162" s="49" t="s">
        <v>20</v>
      </c>
      <c r="K162" s="47" t="s">
        <v>77</v>
      </c>
      <c r="L162" s="49" t="s">
        <v>20</v>
      </c>
      <c r="M162" s="47" t="s">
        <v>77</v>
      </c>
      <c r="N162" s="48" t="s">
        <v>20</v>
      </c>
      <c r="O162" s="134"/>
    </row>
    <row r="163" spans="2:15" x14ac:dyDescent="0.3">
      <c r="B163" s="8" t="s">
        <v>100</v>
      </c>
      <c r="C163" s="5">
        <v>30</v>
      </c>
      <c r="D163" s="5" t="s">
        <v>101</v>
      </c>
      <c r="E163" s="60">
        <v>15.95</v>
      </c>
      <c r="F163" s="6">
        <f t="shared" ref="F163:F174" si="58">IF(E163*$C163=0, "", E163*$C163)</f>
        <v>478.5</v>
      </c>
      <c r="G163" s="60">
        <v>16.355</v>
      </c>
      <c r="H163" s="6">
        <f>IF(G163*$C163=0, "", G163*$C163)</f>
        <v>490.65000000000003</v>
      </c>
      <c r="I163" s="60"/>
      <c r="J163" s="6" t="str">
        <f t="shared" ref="J163:J178" si="59">IF(I163*$C163=0, "", I163*$C163)</f>
        <v/>
      </c>
      <c r="K163" s="60"/>
      <c r="L163" s="6" t="str">
        <f t="shared" ref="L163:L178" si="60">IF(K163*$C163=0, "", K163*$C163)</f>
        <v/>
      </c>
      <c r="M163" s="60"/>
      <c r="N163" s="6" t="str">
        <f t="shared" ref="N163:N178" si="61">IF(M163*$C163=0, "", M163*$C163)</f>
        <v/>
      </c>
      <c r="O163" s="7">
        <f t="shared" ref="O163:O178" si="62">MIN(F163,H163,J163,L163,N163)</f>
        <v>478.5</v>
      </c>
    </row>
    <row r="164" spans="2:15" x14ac:dyDescent="0.3">
      <c r="B164" s="8" t="s">
        <v>111</v>
      </c>
      <c r="C164" s="5">
        <v>20</v>
      </c>
      <c r="D164" s="5" t="s">
        <v>101</v>
      </c>
      <c r="E164" s="60">
        <v>18.5</v>
      </c>
      <c r="F164" s="6">
        <f t="shared" si="58"/>
        <v>370</v>
      </c>
      <c r="G164" s="23">
        <v>18.5</v>
      </c>
      <c r="H164" s="6">
        <f t="shared" ref="H164:H174" si="63">IF(G164*$C164=0, "", G164*$C164)</f>
        <v>370</v>
      </c>
      <c r="I164" s="60"/>
      <c r="J164" s="6" t="str">
        <f t="shared" si="59"/>
        <v/>
      </c>
      <c r="K164" s="60"/>
      <c r="L164" s="6" t="str">
        <f t="shared" si="60"/>
        <v/>
      </c>
      <c r="M164" s="60"/>
      <c r="N164" s="6" t="str">
        <f t="shared" si="61"/>
        <v/>
      </c>
      <c r="O164" s="7">
        <f t="shared" si="62"/>
        <v>370</v>
      </c>
    </row>
    <row r="165" spans="2:15" x14ac:dyDescent="0.3">
      <c r="B165" s="8" t="s">
        <v>102</v>
      </c>
      <c r="C165" s="5">
        <v>40</v>
      </c>
      <c r="D165" s="5" t="s">
        <v>101</v>
      </c>
      <c r="E165" s="60">
        <v>17.989999999999998</v>
      </c>
      <c r="F165" s="6">
        <f t="shared" si="58"/>
        <v>719.59999999999991</v>
      </c>
      <c r="G165" s="60">
        <v>13.5</v>
      </c>
      <c r="H165" s="6">
        <f t="shared" si="63"/>
        <v>540</v>
      </c>
      <c r="I165" s="60"/>
      <c r="J165" s="6" t="str">
        <f t="shared" si="59"/>
        <v/>
      </c>
      <c r="K165" s="60"/>
      <c r="L165" s="6" t="str">
        <f t="shared" si="60"/>
        <v/>
      </c>
      <c r="M165" s="60"/>
      <c r="N165" s="6" t="str">
        <f t="shared" si="61"/>
        <v/>
      </c>
      <c r="O165" s="7">
        <f t="shared" si="62"/>
        <v>540</v>
      </c>
    </row>
    <row r="166" spans="2:15" x14ac:dyDescent="0.3">
      <c r="B166" s="8" t="s">
        <v>112</v>
      </c>
      <c r="C166" s="5">
        <v>20</v>
      </c>
      <c r="D166" s="5" t="s">
        <v>21</v>
      </c>
      <c r="E166" s="60">
        <v>88</v>
      </c>
      <c r="F166" s="6">
        <f t="shared" si="58"/>
        <v>1760</v>
      </c>
      <c r="G166" s="60">
        <v>73.459999999999994</v>
      </c>
      <c r="H166" s="6">
        <f t="shared" si="63"/>
        <v>1469.1999999999998</v>
      </c>
      <c r="I166" s="60"/>
      <c r="J166" s="6" t="str">
        <f t="shared" si="59"/>
        <v/>
      </c>
      <c r="K166" s="60"/>
      <c r="L166" s="6" t="str">
        <f t="shared" si="60"/>
        <v/>
      </c>
      <c r="M166" s="60"/>
      <c r="N166" s="6" t="str">
        <f t="shared" si="61"/>
        <v/>
      </c>
      <c r="O166" s="7">
        <f t="shared" si="62"/>
        <v>1469.1999999999998</v>
      </c>
    </row>
    <row r="167" spans="2:15" x14ac:dyDescent="0.3">
      <c r="B167" s="8" t="s">
        <v>178</v>
      </c>
      <c r="C167" s="5">
        <v>6</v>
      </c>
      <c r="D167" s="5" t="s">
        <v>21</v>
      </c>
      <c r="E167" s="65">
        <v>57</v>
      </c>
      <c r="F167" s="6">
        <f t="shared" si="58"/>
        <v>342</v>
      </c>
      <c r="G167" s="65">
        <v>53.99</v>
      </c>
      <c r="H167" s="6">
        <f t="shared" si="63"/>
        <v>323.94</v>
      </c>
      <c r="I167" s="65"/>
      <c r="J167" s="6"/>
      <c r="K167" s="65"/>
      <c r="L167" s="6" t="str">
        <f t="shared" si="60"/>
        <v/>
      </c>
      <c r="M167" s="65"/>
      <c r="N167" s="6" t="str">
        <f t="shared" si="61"/>
        <v/>
      </c>
      <c r="O167" s="7">
        <f t="shared" si="62"/>
        <v>323.94</v>
      </c>
    </row>
    <row r="168" spans="2:15" x14ac:dyDescent="0.3">
      <c r="B168" s="8" t="s">
        <v>180</v>
      </c>
      <c r="C168" s="5">
        <v>18</v>
      </c>
      <c r="D168" s="5" t="s">
        <v>21</v>
      </c>
      <c r="E168" s="65">
        <v>36</v>
      </c>
      <c r="F168" s="6">
        <f t="shared" si="58"/>
        <v>648</v>
      </c>
      <c r="G168" s="65">
        <v>35.409999999999997</v>
      </c>
      <c r="H168" s="6">
        <f t="shared" si="63"/>
        <v>637.37999999999988</v>
      </c>
      <c r="I168" s="65"/>
      <c r="J168" s="6"/>
      <c r="K168" s="65"/>
      <c r="L168" s="6" t="str">
        <f t="shared" si="60"/>
        <v/>
      </c>
      <c r="M168" s="65"/>
      <c r="N168" s="6" t="str">
        <f t="shared" si="61"/>
        <v/>
      </c>
      <c r="O168" s="7">
        <f t="shared" si="62"/>
        <v>637.37999999999988</v>
      </c>
    </row>
    <row r="169" spans="2:15" x14ac:dyDescent="0.3">
      <c r="B169" s="8" t="s">
        <v>184</v>
      </c>
      <c r="C169" s="5">
        <v>10</v>
      </c>
      <c r="D169" s="5" t="s">
        <v>21</v>
      </c>
      <c r="E169" s="65">
        <v>27.5</v>
      </c>
      <c r="F169" s="6">
        <f t="shared" si="58"/>
        <v>275</v>
      </c>
      <c r="G169" s="13">
        <v>28.98</v>
      </c>
      <c r="H169" s="6">
        <f t="shared" si="63"/>
        <v>289.8</v>
      </c>
      <c r="I169" s="65"/>
      <c r="J169" s="6"/>
      <c r="K169" s="65"/>
      <c r="L169" s="6"/>
      <c r="M169" s="65"/>
      <c r="N169" s="6"/>
      <c r="O169" s="7">
        <f t="shared" si="62"/>
        <v>275</v>
      </c>
    </row>
    <row r="170" spans="2:15" x14ac:dyDescent="0.3">
      <c r="B170" s="8" t="s">
        <v>179</v>
      </c>
      <c r="C170" s="5">
        <v>26</v>
      </c>
      <c r="D170" s="5" t="s">
        <v>21</v>
      </c>
      <c r="E170" s="65">
        <v>57</v>
      </c>
      <c r="F170" s="6">
        <f t="shared" si="58"/>
        <v>1482</v>
      </c>
      <c r="G170" s="65">
        <v>53.99</v>
      </c>
      <c r="H170" s="6">
        <f t="shared" si="63"/>
        <v>1403.74</v>
      </c>
      <c r="I170" s="65"/>
      <c r="J170" s="6"/>
      <c r="K170" s="65"/>
      <c r="L170" s="6" t="str">
        <f t="shared" si="60"/>
        <v/>
      </c>
      <c r="M170" s="65"/>
      <c r="N170" s="6" t="str">
        <f t="shared" si="61"/>
        <v/>
      </c>
      <c r="O170" s="7">
        <f t="shared" si="62"/>
        <v>1403.74</v>
      </c>
    </row>
    <row r="171" spans="2:15" x14ac:dyDescent="0.3">
      <c r="B171" s="8" t="s">
        <v>181</v>
      </c>
      <c r="C171" s="5">
        <v>15</v>
      </c>
      <c r="D171" s="5" t="s">
        <v>21</v>
      </c>
      <c r="E171" s="65">
        <v>17.899999999999999</v>
      </c>
      <c r="F171" s="6">
        <f t="shared" si="58"/>
        <v>268.5</v>
      </c>
      <c r="G171" s="13">
        <v>20.72</v>
      </c>
      <c r="H171" s="6">
        <f t="shared" si="63"/>
        <v>310.79999999999995</v>
      </c>
      <c r="I171" s="65"/>
      <c r="J171" s="6"/>
      <c r="K171" s="65"/>
      <c r="L171" s="6" t="str">
        <f t="shared" si="60"/>
        <v/>
      </c>
      <c r="M171" s="65"/>
      <c r="N171" s="6" t="str">
        <f t="shared" si="61"/>
        <v/>
      </c>
      <c r="O171" s="7">
        <f t="shared" si="62"/>
        <v>268.5</v>
      </c>
    </row>
    <row r="172" spans="2:15" x14ac:dyDescent="0.3">
      <c r="B172" s="8" t="s">
        <v>182</v>
      </c>
      <c r="C172" s="5">
        <v>20</v>
      </c>
      <c r="D172" s="5" t="s">
        <v>21</v>
      </c>
      <c r="E172" s="65">
        <v>72</v>
      </c>
      <c r="F172" s="6">
        <f t="shared" si="58"/>
        <v>1440</v>
      </c>
      <c r="G172" s="65">
        <v>74</v>
      </c>
      <c r="H172" s="6">
        <f t="shared" si="63"/>
        <v>1480</v>
      </c>
      <c r="I172" s="65"/>
      <c r="J172" s="6"/>
      <c r="K172" s="65"/>
      <c r="L172" s="6" t="str">
        <f t="shared" si="60"/>
        <v/>
      </c>
      <c r="M172" s="65"/>
      <c r="N172" s="6" t="str">
        <f t="shared" si="61"/>
        <v/>
      </c>
      <c r="O172" s="7">
        <f t="shared" si="62"/>
        <v>1440</v>
      </c>
    </row>
    <row r="173" spans="2:15" x14ac:dyDescent="0.3">
      <c r="B173" s="8" t="s">
        <v>183</v>
      </c>
      <c r="C173" s="5">
        <v>35</v>
      </c>
      <c r="D173" s="5" t="s">
        <v>21</v>
      </c>
      <c r="E173" s="65">
        <v>17.899999999999999</v>
      </c>
      <c r="F173" s="6">
        <f t="shared" si="58"/>
        <v>626.5</v>
      </c>
      <c r="G173" s="13">
        <v>20.72</v>
      </c>
      <c r="H173" s="6">
        <f t="shared" si="63"/>
        <v>725.19999999999993</v>
      </c>
      <c r="I173" s="65"/>
      <c r="J173" s="6"/>
      <c r="K173" s="65"/>
      <c r="L173" s="6" t="str">
        <f t="shared" si="60"/>
        <v/>
      </c>
      <c r="M173" s="65"/>
      <c r="N173" s="6" t="str">
        <f t="shared" si="61"/>
        <v/>
      </c>
      <c r="O173" s="7">
        <f t="shared" si="62"/>
        <v>626.5</v>
      </c>
    </row>
    <row r="174" spans="2:15" x14ac:dyDescent="0.3">
      <c r="B174" s="8" t="s">
        <v>185</v>
      </c>
      <c r="C174" s="5">
        <v>5</v>
      </c>
      <c r="D174" s="5" t="s">
        <v>21</v>
      </c>
      <c r="E174" s="65">
        <v>36</v>
      </c>
      <c r="F174" s="6">
        <f t="shared" si="58"/>
        <v>180</v>
      </c>
      <c r="G174" s="65">
        <v>35.409999999999997</v>
      </c>
      <c r="H174" s="6">
        <f t="shared" si="63"/>
        <v>177.04999999999998</v>
      </c>
      <c r="I174" s="65"/>
      <c r="J174" s="6"/>
      <c r="K174" s="65"/>
      <c r="L174" s="6" t="str">
        <f t="shared" si="60"/>
        <v/>
      </c>
      <c r="M174" s="65"/>
      <c r="N174" s="6" t="str">
        <f t="shared" si="61"/>
        <v/>
      </c>
      <c r="O174" s="7">
        <f t="shared" si="62"/>
        <v>177.04999999999998</v>
      </c>
    </row>
    <row r="175" spans="2:15" x14ac:dyDescent="0.3">
      <c r="B175" s="8"/>
      <c r="C175" s="5"/>
      <c r="D175" s="5"/>
      <c r="E175" s="65"/>
      <c r="F175" s="6"/>
      <c r="G175" s="65"/>
      <c r="H175" s="6"/>
      <c r="I175" s="65"/>
      <c r="J175" s="6"/>
      <c r="K175" s="65"/>
      <c r="L175" s="6"/>
      <c r="M175" s="65"/>
      <c r="N175" s="6"/>
      <c r="O175" s="7">
        <f t="shared" si="62"/>
        <v>0</v>
      </c>
    </row>
    <row r="176" spans="2:15" x14ac:dyDescent="0.3">
      <c r="B176" s="8"/>
      <c r="C176" s="5"/>
      <c r="D176" s="10"/>
      <c r="E176" s="60"/>
      <c r="F176" s="6" t="str">
        <f t="shared" ref="F176:F178" si="64">IF(E176*$C176=0, "", E176*$C176)</f>
        <v/>
      </c>
      <c r="G176" s="60"/>
      <c r="H176" s="6" t="str">
        <f t="shared" ref="H176:H178" si="65">IF(G176*$C176=0, "", G176*$C176)</f>
        <v/>
      </c>
      <c r="I176" s="60"/>
      <c r="J176" s="6" t="str">
        <f t="shared" si="59"/>
        <v/>
      </c>
      <c r="K176" s="60"/>
      <c r="L176" s="6" t="str">
        <f t="shared" si="60"/>
        <v/>
      </c>
      <c r="M176" s="60"/>
      <c r="N176" s="6" t="str">
        <f t="shared" si="61"/>
        <v/>
      </c>
      <c r="O176" s="7">
        <f t="shared" si="62"/>
        <v>0</v>
      </c>
    </row>
    <row r="177" spans="2:15" hidden="1" x14ac:dyDescent="0.3">
      <c r="B177" s="8"/>
      <c r="C177" s="5"/>
      <c r="D177" s="10"/>
      <c r="E177" s="60"/>
      <c r="F177" s="6" t="str">
        <f t="shared" si="64"/>
        <v/>
      </c>
      <c r="G177" s="60"/>
      <c r="H177" s="6" t="str">
        <f t="shared" si="65"/>
        <v/>
      </c>
      <c r="I177" s="60"/>
      <c r="J177" s="6" t="str">
        <f t="shared" si="59"/>
        <v/>
      </c>
      <c r="K177" s="60"/>
      <c r="L177" s="6" t="str">
        <f t="shared" si="60"/>
        <v/>
      </c>
      <c r="M177" s="60"/>
      <c r="N177" s="6" t="str">
        <f t="shared" si="61"/>
        <v/>
      </c>
      <c r="O177" s="7">
        <f t="shared" si="62"/>
        <v>0</v>
      </c>
    </row>
    <row r="178" spans="2:15" hidden="1" x14ac:dyDescent="0.3">
      <c r="B178" s="8"/>
      <c r="C178" s="5"/>
      <c r="D178" s="10"/>
      <c r="E178" s="60"/>
      <c r="F178" s="6" t="str">
        <f t="shared" si="64"/>
        <v/>
      </c>
      <c r="G178" s="60"/>
      <c r="H178" s="6" t="str">
        <f t="shared" si="65"/>
        <v/>
      </c>
      <c r="I178" s="60"/>
      <c r="J178" s="6" t="str">
        <f t="shared" si="59"/>
        <v/>
      </c>
      <c r="K178" s="60"/>
      <c r="L178" s="6" t="str">
        <f t="shared" si="60"/>
        <v/>
      </c>
      <c r="M178" s="60"/>
      <c r="N178" s="6" t="str">
        <f t="shared" si="61"/>
        <v/>
      </c>
      <c r="O178" s="7">
        <f t="shared" si="62"/>
        <v>0</v>
      </c>
    </row>
    <row r="179" spans="2:15" x14ac:dyDescent="0.3">
      <c r="B179" s="135" t="s">
        <v>20</v>
      </c>
      <c r="C179" s="136"/>
      <c r="D179" s="137"/>
      <c r="E179" s="138">
        <f>IF(SUM(F163:F178)=0, "",SUM(F163:F178))</f>
        <v>8590.1</v>
      </c>
      <c r="F179" s="139"/>
      <c r="G179" s="140">
        <f>IF(SUM(H163:H178)=0, "",SUM(H163:H178))</f>
        <v>8217.76</v>
      </c>
      <c r="H179" s="141"/>
      <c r="I179" s="142" t="str">
        <f>IF(SUM(J163:J178)=0, "",SUM(J163:J178))</f>
        <v/>
      </c>
      <c r="J179" s="143"/>
      <c r="K179" s="142" t="str">
        <f>IF(SUM(L163:L178)=0, "",SUM(L163:L178))</f>
        <v/>
      </c>
      <c r="L179" s="143"/>
      <c r="M179" s="142" t="str">
        <f>IF(SUM(N163:N178)=0, "",SUM(N163:N178))</f>
        <v/>
      </c>
      <c r="N179" s="144"/>
      <c r="O179" s="145">
        <f>SUM(O163:O178)</f>
        <v>8009.8099999999995</v>
      </c>
    </row>
    <row r="180" spans="2:15" x14ac:dyDescent="0.3">
      <c r="B180" s="135" t="s">
        <v>78</v>
      </c>
      <c r="C180" s="136"/>
      <c r="D180" s="137"/>
      <c r="E180" s="142"/>
      <c r="F180" s="143"/>
      <c r="G180" s="142"/>
      <c r="H180" s="143"/>
      <c r="I180" s="142"/>
      <c r="J180" s="144"/>
      <c r="K180" s="142" t="str">
        <f>K179</f>
        <v/>
      </c>
      <c r="L180" s="144"/>
      <c r="M180" s="142" t="str">
        <f>M179</f>
        <v/>
      </c>
      <c r="N180" s="144"/>
      <c r="O180" s="146"/>
    </row>
    <row r="181" spans="2:15" x14ac:dyDescent="0.3">
      <c r="B181" s="16"/>
      <c r="C181" s="16"/>
      <c r="D181" s="16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8"/>
    </row>
    <row r="182" spans="2:15" ht="17.399999999999999" x14ac:dyDescent="0.3">
      <c r="B182" s="20" t="s">
        <v>108</v>
      </c>
      <c r="C182" s="2"/>
      <c r="D182" s="72"/>
      <c r="E182" s="129" t="s">
        <v>72</v>
      </c>
      <c r="F182" s="130"/>
      <c r="G182" s="130"/>
      <c r="H182" s="130"/>
      <c r="I182" s="131"/>
      <c r="J182" s="131"/>
      <c r="K182" s="131"/>
      <c r="L182" s="131"/>
      <c r="M182" s="131"/>
      <c r="N182" s="131"/>
      <c r="O182" s="76" t="s">
        <v>73</v>
      </c>
    </row>
    <row r="183" spans="2:15" ht="17.399999999999999" customHeight="1" x14ac:dyDescent="0.3">
      <c r="B183" s="73"/>
      <c r="C183" s="2"/>
      <c r="D183" s="72"/>
      <c r="E183" s="129" t="s">
        <v>109</v>
      </c>
      <c r="F183" s="132"/>
      <c r="G183" s="129" t="s">
        <v>33</v>
      </c>
      <c r="H183" s="132"/>
      <c r="I183" s="129" t="s">
        <v>16</v>
      </c>
      <c r="J183" s="130"/>
      <c r="K183" s="129" t="s">
        <v>16</v>
      </c>
      <c r="L183" s="130"/>
      <c r="M183" s="129" t="s">
        <v>16</v>
      </c>
      <c r="N183" s="132"/>
      <c r="O183" s="133" t="s">
        <v>74</v>
      </c>
    </row>
    <row r="184" spans="2:15" ht="17.399999999999999" x14ac:dyDescent="0.3">
      <c r="B184" s="45" t="s">
        <v>289</v>
      </c>
      <c r="C184" s="78" t="s">
        <v>75</v>
      </c>
      <c r="D184" s="46" t="s">
        <v>76</v>
      </c>
      <c r="E184" s="47" t="s">
        <v>77</v>
      </c>
      <c r="F184" s="48" t="s">
        <v>20</v>
      </c>
      <c r="G184" s="47" t="s">
        <v>77</v>
      </c>
      <c r="H184" s="49" t="s">
        <v>20</v>
      </c>
      <c r="I184" s="47" t="s">
        <v>77</v>
      </c>
      <c r="J184" s="49" t="s">
        <v>20</v>
      </c>
      <c r="K184" s="47" t="s">
        <v>77</v>
      </c>
      <c r="L184" s="49" t="s">
        <v>20</v>
      </c>
      <c r="M184" s="47" t="s">
        <v>77</v>
      </c>
      <c r="N184" s="48" t="s">
        <v>20</v>
      </c>
      <c r="O184" s="134"/>
    </row>
    <row r="185" spans="2:15" x14ac:dyDescent="0.3">
      <c r="B185" s="8" t="s">
        <v>100</v>
      </c>
      <c r="C185" s="5">
        <v>30</v>
      </c>
      <c r="D185" s="5" t="s">
        <v>101</v>
      </c>
      <c r="E185" s="77">
        <v>15.95</v>
      </c>
      <c r="F185" s="6">
        <f t="shared" ref="F185:F196" si="66">IF(E185*$C185=0, "", E185*$C185)</f>
        <v>478.5</v>
      </c>
      <c r="G185" s="77">
        <v>16.355</v>
      </c>
      <c r="H185" s="6">
        <f>IF(G185*$C185=0, "", G185*$C185)</f>
        <v>490.65000000000003</v>
      </c>
      <c r="I185" s="77"/>
      <c r="J185" s="6" t="str">
        <f t="shared" ref="J185:J188" si="67">IF(I185*$C185=0, "", I185*$C185)</f>
        <v/>
      </c>
      <c r="K185" s="77"/>
      <c r="L185" s="6" t="str">
        <f t="shared" ref="L185:L190" si="68">IF(K185*$C185=0, "", K185*$C185)</f>
        <v/>
      </c>
      <c r="M185" s="77"/>
      <c r="N185" s="6" t="str">
        <f t="shared" ref="N185:N190" si="69">IF(M185*$C185=0, "", M185*$C185)</f>
        <v/>
      </c>
      <c r="O185" s="7">
        <f t="shared" ref="O185:O200" si="70">MIN(F185,H185,J185,L185,N185)</f>
        <v>478.5</v>
      </c>
    </row>
    <row r="186" spans="2:15" x14ac:dyDescent="0.3">
      <c r="B186" s="8" t="s">
        <v>111</v>
      </c>
      <c r="C186" s="5">
        <v>20</v>
      </c>
      <c r="D186" s="5" t="s">
        <v>101</v>
      </c>
      <c r="E186" s="77">
        <v>18.5</v>
      </c>
      <c r="F186" s="6">
        <f t="shared" si="66"/>
        <v>370</v>
      </c>
      <c r="G186" s="23">
        <v>18.5</v>
      </c>
      <c r="H186" s="6">
        <f t="shared" ref="H186:H196" si="71">IF(G186*$C186=0, "", G186*$C186)</f>
        <v>370</v>
      </c>
      <c r="I186" s="77"/>
      <c r="J186" s="6" t="str">
        <f t="shared" si="67"/>
        <v/>
      </c>
      <c r="K186" s="77"/>
      <c r="L186" s="6" t="str">
        <f t="shared" si="68"/>
        <v/>
      </c>
      <c r="M186" s="77"/>
      <c r="N186" s="6" t="str">
        <f t="shared" si="69"/>
        <v/>
      </c>
      <c r="O186" s="7">
        <f t="shared" si="70"/>
        <v>370</v>
      </c>
    </row>
    <row r="187" spans="2:15" x14ac:dyDescent="0.3">
      <c r="B187" s="8" t="s">
        <v>102</v>
      </c>
      <c r="C187" s="5">
        <v>40</v>
      </c>
      <c r="D187" s="5" t="s">
        <v>101</v>
      </c>
      <c r="E187" s="77">
        <v>17.989999999999998</v>
      </c>
      <c r="F187" s="6">
        <f t="shared" si="66"/>
        <v>719.59999999999991</v>
      </c>
      <c r="G187" s="77">
        <v>13.5</v>
      </c>
      <c r="H187" s="6">
        <f t="shared" si="71"/>
        <v>540</v>
      </c>
      <c r="I187" s="77"/>
      <c r="J187" s="6" t="str">
        <f t="shared" si="67"/>
        <v/>
      </c>
      <c r="K187" s="77"/>
      <c r="L187" s="6" t="str">
        <f t="shared" si="68"/>
        <v/>
      </c>
      <c r="M187" s="77"/>
      <c r="N187" s="6" t="str">
        <f t="shared" si="69"/>
        <v/>
      </c>
      <c r="O187" s="7">
        <f t="shared" si="70"/>
        <v>540</v>
      </c>
    </row>
    <row r="188" spans="2:15" x14ac:dyDescent="0.3">
      <c r="B188" s="8" t="s">
        <v>112</v>
      </c>
      <c r="C188" s="5">
        <v>20</v>
      </c>
      <c r="D188" s="5" t="s">
        <v>21</v>
      </c>
      <c r="E188" s="77">
        <v>88</v>
      </c>
      <c r="F188" s="6">
        <f t="shared" si="66"/>
        <v>1760</v>
      </c>
      <c r="G188" s="77">
        <v>73.459999999999994</v>
      </c>
      <c r="H188" s="6">
        <f t="shared" si="71"/>
        <v>1469.1999999999998</v>
      </c>
      <c r="I188" s="77"/>
      <c r="J188" s="6" t="str">
        <f t="shared" si="67"/>
        <v/>
      </c>
      <c r="K188" s="77"/>
      <c r="L188" s="6" t="str">
        <f t="shared" si="68"/>
        <v/>
      </c>
      <c r="M188" s="77"/>
      <c r="N188" s="6" t="str">
        <f t="shared" si="69"/>
        <v/>
      </c>
      <c r="O188" s="7">
        <f t="shared" si="70"/>
        <v>1469.1999999999998</v>
      </c>
    </row>
    <row r="189" spans="2:15" x14ac:dyDescent="0.3">
      <c r="B189" s="8" t="s">
        <v>178</v>
      </c>
      <c r="C189" s="5">
        <v>6</v>
      </c>
      <c r="D189" s="5" t="s">
        <v>21</v>
      </c>
      <c r="E189" s="77">
        <v>57</v>
      </c>
      <c r="F189" s="6">
        <f t="shared" si="66"/>
        <v>342</v>
      </c>
      <c r="G189" s="77">
        <v>53.99</v>
      </c>
      <c r="H189" s="6">
        <f t="shared" si="71"/>
        <v>323.94</v>
      </c>
      <c r="I189" s="77"/>
      <c r="J189" s="6"/>
      <c r="K189" s="77"/>
      <c r="L189" s="6" t="str">
        <f t="shared" si="68"/>
        <v/>
      </c>
      <c r="M189" s="77"/>
      <c r="N189" s="6" t="str">
        <f t="shared" si="69"/>
        <v/>
      </c>
      <c r="O189" s="7">
        <f t="shared" si="70"/>
        <v>323.94</v>
      </c>
    </row>
    <row r="190" spans="2:15" x14ac:dyDescent="0.3">
      <c r="B190" s="8" t="s">
        <v>180</v>
      </c>
      <c r="C190" s="5">
        <v>18</v>
      </c>
      <c r="D190" s="5" t="s">
        <v>21</v>
      </c>
      <c r="E190" s="77">
        <v>36</v>
      </c>
      <c r="F190" s="6">
        <f t="shared" si="66"/>
        <v>648</v>
      </c>
      <c r="G190" s="77">
        <v>35.409999999999997</v>
      </c>
      <c r="H190" s="6">
        <f t="shared" si="71"/>
        <v>637.37999999999988</v>
      </c>
      <c r="I190" s="77"/>
      <c r="J190" s="6"/>
      <c r="K190" s="77"/>
      <c r="L190" s="6" t="str">
        <f t="shared" si="68"/>
        <v/>
      </c>
      <c r="M190" s="77"/>
      <c r="N190" s="6" t="str">
        <f t="shared" si="69"/>
        <v/>
      </c>
      <c r="O190" s="7">
        <f t="shared" si="70"/>
        <v>637.37999999999988</v>
      </c>
    </row>
    <row r="191" spans="2:15" x14ac:dyDescent="0.3">
      <c r="B191" s="8" t="s">
        <v>184</v>
      </c>
      <c r="C191" s="5">
        <v>10</v>
      </c>
      <c r="D191" s="5" t="s">
        <v>21</v>
      </c>
      <c r="E191" s="77">
        <v>27.5</v>
      </c>
      <c r="F191" s="6">
        <f t="shared" si="66"/>
        <v>275</v>
      </c>
      <c r="G191" s="13">
        <v>28.98</v>
      </c>
      <c r="H191" s="6">
        <f t="shared" si="71"/>
        <v>289.8</v>
      </c>
      <c r="I191" s="77"/>
      <c r="J191" s="6"/>
      <c r="K191" s="77"/>
      <c r="L191" s="6"/>
      <c r="M191" s="77"/>
      <c r="N191" s="6"/>
      <c r="O191" s="7">
        <f t="shared" si="70"/>
        <v>275</v>
      </c>
    </row>
    <row r="192" spans="2:15" x14ac:dyDescent="0.3">
      <c r="B192" s="8" t="s">
        <v>179</v>
      </c>
      <c r="C192" s="5">
        <v>26</v>
      </c>
      <c r="D192" s="5" t="s">
        <v>21</v>
      </c>
      <c r="E192" s="77">
        <v>57</v>
      </c>
      <c r="F192" s="6">
        <f t="shared" si="66"/>
        <v>1482</v>
      </c>
      <c r="G192" s="77">
        <v>53.99</v>
      </c>
      <c r="H192" s="6">
        <f t="shared" si="71"/>
        <v>1403.74</v>
      </c>
      <c r="I192" s="77"/>
      <c r="J192" s="6"/>
      <c r="K192" s="77"/>
      <c r="L192" s="6" t="str">
        <f t="shared" ref="L192:L196" si="72">IF(K192*$C192=0, "", K192*$C192)</f>
        <v/>
      </c>
      <c r="M192" s="77"/>
      <c r="N192" s="6" t="str">
        <f t="shared" ref="N192:N196" si="73">IF(M192*$C192=0, "", M192*$C192)</f>
        <v/>
      </c>
      <c r="O192" s="7">
        <f t="shared" si="70"/>
        <v>1403.74</v>
      </c>
    </row>
    <row r="193" spans="2:15" x14ac:dyDescent="0.3">
      <c r="B193" s="8" t="s">
        <v>181</v>
      </c>
      <c r="C193" s="5">
        <v>15</v>
      </c>
      <c r="D193" s="5" t="s">
        <v>21</v>
      </c>
      <c r="E193" s="77">
        <v>17.899999999999999</v>
      </c>
      <c r="F193" s="6">
        <f t="shared" si="66"/>
        <v>268.5</v>
      </c>
      <c r="G193" s="13">
        <v>20.72</v>
      </c>
      <c r="H193" s="6">
        <f t="shared" si="71"/>
        <v>310.79999999999995</v>
      </c>
      <c r="I193" s="77"/>
      <c r="J193" s="6"/>
      <c r="K193" s="77"/>
      <c r="L193" s="6" t="str">
        <f t="shared" si="72"/>
        <v/>
      </c>
      <c r="M193" s="77"/>
      <c r="N193" s="6" t="str">
        <f t="shared" si="73"/>
        <v/>
      </c>
      <c r="O193" s="7">
        <f t="shared" si="70"/>
        <v>268.5</v>
      </c>
    </row>
    <row r="194" spans="2:15" x14ac:dyDescent="0.3">
      <c r="B194" s="8" t="s">
        <v>182</v>
      </c>
      <c r="C194" s="5">
        <v>20</v>
      </c>
      <c r="D194" s="5" t="s">
        <v>21</v>
      </c>
      <c r="E194" s="77">
        <v>72</v>
      </c>
      <c r="F194" s="6">
        <f t="shared" si="66"/>
        <v>1440</v>
      </c>
      <c r="G194" s="77">
        <v>74</v>
      </c>
      <c r="H194" s="6">
        <f t="shared" si="71"/>
        <v>1480</v>
      </c>
      <c r="I194" s="77"/>
      <c r="J194" s="6"/>
      <c r="K194" s="77"/>
      <c r="L194" s="6" t="str">
        <f t="shared" si="72"/>
        <v/>
      </c>
      <c r="M194" s="77"/>
      <c r="N194" s="6" t="str">
        <f t="shared" si="73"/>
        <v/>
      </c>
      <c r="O194" s="7">
        <f t="shared" si="70"/>
        <v>1440</v>
      </c>
    </row>
    <row r="195" spans="2:15" x14ac:dyDescent="0.3">
      <c r="B195" s="8" t="s">
        <v>183</v>
      </c>
      <c r="C195" s="5">
        <v>35</v>
      </c>
      <c r="D195" s="5" t="s">
        <v>21</v>
      </c>
      <c r="E195" s="77">
        <v>17.899999999999999</v>
      </c>
      <c r="F195" s="6">
        <f t="shared" si="66"/>
        <v>626.5</v>
      </c>
      <c r="G195" s="13">
        <v>20.72</v>
      </c>
      <c r="H195" s="6">
        <f t="shared" si="71"/>
        <v>725.19999999999993</v>
      </c>
      <c r="I195" s="77"/>
      <c r="J195" s="6"/>
      <c r="K195" s="77"/>
      <c r="L195" s="6" t="str">
        <f t="shared" si="72"/>
        <v/>
      </c>
      <c r="M195" s="77"/>
      <c r="N195" s="6" t="str">
        <f t="shared" si="73"/>
        <v/>
      </c>
      <c r="O195" s="7">
        <f t="shared" si="70"/>
        <v>626.5</v>
      </c>
    </row>
    <row r="196" spans="2:15" x14ac:dyDescent="0.3">
      <c r="B196" s="8" t="s">
        <v>185</v>
      </c>
      <c r="C196" s="5">
        <v>5</v>
      </c>
      <c r="D196" s="5" t="s">
        <v>21</v>
      </c>
      <c r="E196" s="77">
        <v>36</v>
      </c>
      <c r="F196" s="6">
        <f t="shared" si="66"/>
        <v>180</v>
      </c>
      <c r="G196" s="77">
        <v>35.409999999999997</v>
      </c>
      <c r="H196" s="6">
        <f t="shared" si="71"/>
        <v>177.04999999999998</v>
      </c>
      <c r="I196" s="77"/>
      <c r="J196" s="6"/>
      <c r="K196" s="77"/>
      <c r="L196" s="6" t="str">
        <f t="shared" si="72"/>
        <v/>
      </c>
      <c r="M196" s="77"/>
      <c r="N196" s="6" t="str">
        <f t="shared" si="73"/>
        <v/>
      </c>
      <c r="O196" s="7">
        <f t="shared" si="70"/>
        <v>177.04999999999998</v>
      </c>
    </row>
    <row r="197" spans="2:15" x14ac:dyDescent="0.3">
      <c r="B197" s="8"/>
      <c r="C197" s="5"/>
      <c r="D197" s="5"/>
      <c r="E197" s="77"/>
      <c r="F197" s="6"/>
      <c r="G197" s="77"/>
      <c r="H197" s="6"/>
      <c r="I197" s="77"/>
      <c r="J197" s="6"/>
      <c r="K197" s="77"/>
      <c r="L197" s="6"/>
      <c r="M197" s="77"/>
      <c r="N197" s="6"/>
      <c r="O197" s="7">
        <f t="shared" si="70"/>
        <v>0</v>
      </c>
    </row>
    <row r="198" spans="2:15" x14ac:dyDescent="0.3">
      <c r="B198" s="8"/>
      <c r="C198" s="5"/>
      <c r="D198" s="10"/>
      <c r="E198" s="77"/>
      <c r="F198" s="6" t="str">
        <f t="shared" ref="F198:F200" si="74">IF(E198*$C198=0, "", E198*$C198)</f>
        <v/>
      </c>
      <c r="G198" s="77"/>
      <c r="H198" s="6" t="str">
        <f t="shared" ref="H198:H200" si="75">IF(G198*$C198=0, "", G198*$C198)</f>
        <v/>
      </c>
      <c r="I198" s="77"/>
      <c r="J198" s="6" t="str">
        <f t="shared" ref="J198:J200" si="76">IF(I198*$C198=0, "", I198*$C198)</f>
        <v/>
      </c>
      <c r="K198" s="77"/>
      <c r="L198" s="6" t="str">
        <f t="shared" ref="L198:L200" si="77">IF(K198*$C198=0, "", K198*$C198)</f>
        <v/>
      </c>
      <c r="M198" s="77"/>
      <c r="N198" s="6" t="str">
        <f t="shared" ref="N198:N200" si="78">IF(M198*$C198=0, "", M198*$C198)</f>
        <v/>
      </c>
      <c r="O198" s="7">
        <f t="shared" si="70"/>
        <v>0</v>
      </c>
    </row>
    <row r="199" spans="2:15" hidden="1" x14ac:dyDescent="0.3">
      <c r="B199" s="8"/>
      <c r="C199" s="5"/>
      <c r="D199" s="10"/>
      <c r="E199" s="77"/>
      <c r="F199" s="6" t="str">
        <f t="shared" si="74"/>
        <v/>
      </c>
      <c r="G199" s="77"/>
      <c r="H199" s="6" t="str">
        <f t="shared" si="75"/>
        <v/>
      </c>
      <c r="I199" s="77"/>
      <c r="J199" s="6" t="str">
        <f t="shared" si="76"/>
        <v/>
      </c>
      <c r="K199" s="77"/>
      <c r="L199" s="6" t="str">
        <f t="shared" si="77"/>
        <v/>
      </c>
      <c r="M199" s="77"/>
      <c r="N199" s="6" t="str">
        <f t="shared" si="78"/>
        <v/>
      </c>
      <c r="O199" s="7">
        <f t="shared" si="70"/>
        <v>0</v>
      </c>
    </row>
    <row r="200" spans="2:15" hidden="1" x14ac:dyDescent="0.3">
      <c r="B200" s="8"/>
      <c r="C200" s="5"/>
      <c r="D200" s="10"/>
      <c r="E200" s="77"/>
      <c r="F200" s="6" t="str">
        <f t="shared" si="74"/>
        <v/>
      </c>
      <c r="G200" s="77"/>
      <c r="H200" s="6" t="str">
        <f t="shared" si="75"/>
        <v/>
      </c>
      <c r="I200" s="77"/>
      <c r="J200" s="6" t="str">
        <f t="shared" si="76"/>
        <v/>
      </c>
      <c r="K200" s="77"/>
      <c r="L200" s="6" t="str">
        <f t="shared" si="77"/>
        <v/>
      </c>
      <c r="M200" s="77"/>
      <c r="N200" s="6" t="str">
        <f t="shared" si="78"/>
        <v/>
      </c>
      <c r="O200" s="7">
        <f t="shared" si="70"/>
        <v>0</v>
      </c>
    </row>
    <row r="201" spans="2:15" x14ac:dyDescent="0.3">
      <c r="B201" s="135" t="s">
        <v>20</v>
      </c>
      <c r="C201" s="136"/>
      <c r="D201" s="137"/>
      <c r="E201" s="138">
        <f>IF(SUM(F185:F200)=0, "",SUM(F185:F200))</f>
        <v>8590.1</v>
      </c>
      <c r="F201" s="139"/>
      <c r="G201" s="140">
        <f>IF(SUM(H185:H200)=0, "",SUM(H185:H200))</f>
        <v>8217.76</v>
      </c>
      <c r="H201" s="141"/>
      <c r="I201" s="142" t="str">
        <f>IF(SUM(J185:J200)=0, "",SUM(J185:J200))</f>
        <v/>
      </c>
      <c r="J201" s="143"/>
      <c r="K201" s="142" t="str">
        <f>IF(SUM(L185:L200)=0, "",SUM(L185:L200))</f>
        <v/>
      </c>
      <c r="L201" s="143"/>
      <c r="M201" s="142" t="str">
        <f>IF(SUM(N185:N200)=0, "",SUM(N185:N200))</f>
        <v/>
      </c>
      <c r="N201" s="144"/>
      <c r="O201" s="145">
        <f>SUM(O185:O200)</f>
        <v>8009.8099999999995</v>
      </c>
    </row>
    <row r="202" spans="2:15" x14ac:dyDescent="0.3">
      <c r="B202" s="135" t="s">
        <v>78</v>
      </c>
      <c r="C202" s="136"/>
      <c r="D202" s="137"/>
      <c r="E202" s="142"/>
      <c r="F202" s="143"/>
      <c r="G202" s="142"/>
      <c r="H202" s="143"/>
      <c r="I202" s="142"/>
      <c r="J202" s="144"/>
      <c r="K202" s="142" t="str">
        <f>K201</f>
        <v/>
      </c>
      <c r="L202" s="144"/>
      <c r="M202" s="142" t="str">
        <f>M201</f>
        <v/>
      </c>
      <c r="N202" s="144"/>
      <c r="O202" s="146"/>
    </row>
    <row r="203" spans="2:15" x14ac:dyDescent="0.3">
      <c r="B203" s="16"/>
      <c r="C203" s="16"/>
      <c r="D203" s="16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8"/>
    </row>
    <row r="204" spans="2:15" ht="17.399999999999999" x14ac:dyDescent="0.3">
      <c r="B204" s="20" t="s">
        <v>108</v>
      </c>
      <c r="C204" s="2"/>
      <c r="D204" s="55"/>
      <c r="E204" s="129" t="s">
        <v>72</v>
      </c>
      <c r="F204" s="130"/>
      <c r="G204" s="130"/>
      <c r="H204" s="130"/>
      <c r="I204" s="131"/>
      <c r="J204" s="131"/>
      <c r="K204" s="131"/>
      <c r="L204" s="131"/>
      <c r="M204" s="131"/>
      <c r="N204" s="131"/>
      <c r="O204" s="58" t="s">
        <v>73</v>
      </c>
    </row>
    <row r="205" spans="2:15" ht="17.399999999999999" customHeight="1" x14ac:dyDescent="0.3">
      <c r="B205" s="56"/>
      <c r="C205" s="2"/>
      <c r="D205" s="55"/>
      <c r="E205" s="129" t="s">
        <v>90</v>
      </c>
      <c r="F205" s="132"/>
      <c r="G205" s="129" t="s">
        <v>29</v>
      </c>
      <c r="H205" s="132"/>
      <c r="I205" s="129" t="s">
        <v>114</v>
      </c>
      <c r="J205" s="130"/>
      <c r="K205" s="129" t="s">
        <v>16</v>
      </c>
      <c r="L205" s="130"/>
      <c r="M205" s="129" t="s">
        <v>16</v>
      </c>
      <c r="N205" s="132"/>
      <c r="O205" s="133" t="s">
        <v>74</v>
      </c>
    </row>
    <row r="206" spans="2:15" ht="17.399999999999999" x14ac:dyDescent="0.3">
      <c r="B206" s="45" t="s">
        <v>92</v>
      </c>
      <c r="C206" s="57" t="s">
        <v>75</v>
      </c>
      <c r="D206" s="46" t="s">
        <v>76</v>
      </c>
      <c r="E206" s="47" t="s">
        <v>77</v>
      </c>
      <c r="F206" s="48" t="s">
        <v>20</v>
      </c>
      <c r="G206" s="47" t="s">
        <v>77</v>
      </c>
      <c r="H206" s="49" t="s">
        <v>20</v>
      </c>
      <c r="I206" s="47" t="s">
        <v>77</v>
      </c>
      <c r="J206" s="49" t="s">
        <v>20</v>
      </c>
      <c r="K206" s="47" t="s">
        <v>77</v>
      </c>
      <c r="L206" s="49" t="s">
        <v>20</v>
      </c>
      <c r="M206" s="47" t="s">
        <v>77</v>
      </c>
      <c r="N206" s="48" t="s">
        <v>20</v>
      </c>
      <c r="O206" s="134"/>
    </row>
    <row r="207" spans="2:15" x14ac:dyDescent="0.3">
      <c r="B207" s="15" t="s">
        <v>115</v>
      </c>
      <c r="C207" s="5">
        <v>80</v>
      </c>
      <c r="D207" s="5" t="s">
        <v>21</v>
      </c>
      <c r="E207" s="60">
        <v>44</v>
      </c>
      <c r="F207" s="6">
        <f t="shared" ref="F207:F213" si="79">IF(E207*$C207=0, "", E207*$C207)</f>
        <v>3520</v>
      </c>
      <c r="G207" s="60">
        <v>36</v>
      </c>
      <c r="H207" s="6">
        <f t="shared" ref="H207:H213" si="80">IF(G207*$C207=0, "", G207*$C207)</f>
        <v>2880</v>
      </c>
      <c r="I207" s="60">
        <v>40</v>
      </c>
      <c r="J207" s="6">
        <f t="shared" ref="J207:J213" si="81">IF(I207*$C207=0, "", I207*$C207)</f>
        <v>3200</v>
      </c>
      <c r="K207" s="60"/>
      <c r="L207" s="6" t="str">
        <f t="shared" ref="L207:L219" si="82">IF(K207*$C207=0, "", K207*$C207)</f>
        <v/>
      </c>
      <c r="M207" s="60"/>
      <c r="N207" s="6" t="str">
        <f t="shared" ref="N207:N219" si="83">IF(M207*$C207=0, "", M207*$C207)</f>
        <v/>
      </c>
      <c r="O207" s="7">
        <f t="shared" ref="O207:O219" si="84">MIN(F207,H207,J207,L207,N207)</f>
        <v>2880</v>
      </c>
    </row>
    <row r="208" spans="2:15" x14ac:dyDescent="0.3">
      <c r="B208" s="15" t="s">
        <v>186</v>
      </c>
      <c r="C208" s="5">
        <v>17</v>
      </c>
      <c r="D208" s="5" t="s">
        <v>21</v>
      </c>
      <c r="E208" s="60">
        <v>23.5</v>
      </c>
      <c r="F208" s="6">
        <f t="shared" si="79"/>
        <v>399.5</v>
      </c>
      <c r="G208" s="60">
        <v>19.8</v>
      </c>
      <c r="H208" s="6">
        <f t="shared" si="80"/>
        <v>336.6</v>
      </c>
      <c r="I208" s="60">
        <v>19.8</v>
      </c>
      <c r="J208" s="6">
        <f t="shared" si="81"/>
        <v>336.6</v>
      </c>
      <c r="K208" s="60"/>
      <c r="L208" s="6" t="str">
        <f t="shared" si="82"/>
        <v/>
      </c>
      <c r="M208" s="60"/>
      <c r="N208" s="6" t="str">
        <f t="shared" si="83"/>
        <v/>
      </c>
      <c r="O208" s="7">
        <f t="shared" si="84"/>
        <v>336.6</v>
      </c>
    </row>
    <row r="209" spans="2:15" x14ac:dyDescent="0.3">
      <c r="B209" s="15" t="s">
        <v>187</v>
      </c>
      <c r="C209" s="5">
        <v>5</v>
      </c>
      <c r="D209" s="5" t="s">
        <v>21</v>
      </c>
      <c r="E209" s="60">
        <v>12</v>
      </c>
      <c r="F209" s="6">
        <f t="shared" si="79"/>
        <v>60</v>
      </c>
      <c r="G209" s="60">
        <v>9.9</v>
      </c>
      <c r="H209" s="6">
        <f t="shared" si="80"/>
        <v>49.5</v>
      </c>
      <c r="I209" s="60">
        <v>9.9</v>
      </c>
      <c r="J209" s="6">
        <f t="shared" si="81"/>
        <v>49.5</v>
      </c>
      <c r="K209" s="60"/>
      <c r="L209" s="6" t="str">
        <f t="shared" si="82"/>
        <v/>
      </c>
      <c r="M209" s="60"/>
      <c r="N209" s="6" t="str">
        <f t="shared" si="83"/>
        <v/>
      </c>
      <c r="O209" s="7">
        <f t="shared" si="84"/>
        <v>49.5</v>
      </c>
    </row>
    <row r="210" spans="2:15" x14ac:dyDescent="0.3">
      <c r="B210" s="15" t="s">
        <v>188</v>
      </c>
      <c r="C210" s="5">
        <v>27</v>
      </c>
      <c r="D210" s="5" t="s">
        <v>21</v>
      </c>
      <c r="E210" s="65">
        <v>25</v>
      </c>
      <c r="F210" s="6">
        <f t="shared" si="79"/>
        <v>675</v>
      </c>
      <c r="G210" s="65">
        <v>25</v>
      </c>
      <c r="H210" s="6">
        <f t="shared" si="80"/>
        <v>675</v>
      </c>
      <c r="I210" s="65">
        <v>26</v>
      </c>
      <c r="J210" s="6">
        <f t="shared" si="81"/>
        <v>702</v>
      </c>
      <c r="K210" s="65"/>
      <c r="L210" s="6"/>
      <c r="M210" s="65"/>
      <c r="N210" s="6"/>
      <c r="O210" s="7"/>
    </row>
    <row r="211" spans="2:15" x14ac:dyDescent="0.3">
      <c r="B211" s="15" t="s">
        <v>116</v>
      </c>
      <c r="C211" s="5">
        <v>40</v>
      </c>
      <c r="D211" s="5" t="s">
        <v>21</v>
      </c>
      <c r="E211" s="60">
        <v>22</v>
      </c>
      <c r="F211" s="6">
        <f t="shared" si="79"/>
        <v>880</v>
      </c>
      <c r="G211" s="60">
        <v>12.6</v>
      </c>
      <c r="H211" s="6">
        <f t="shared" si="80"/>
        <v>504</v>
      </c>
      <c r="I211" s="60">
        <v>17.88</v>
      </c>
      <c r="J211" s="6">
        <f t="shared" si="81"/>
        <v>715.19999999999993</v>
      </c>
      <c r="K211" s="60"/>
      <c r="L211" s="6" t="str">
        <f t="shared" si="82"/>
        <v/>
      </c>
      <c r="M211" s="60"/>
      <c r="N211" s="6" t="str">
        <f t="shared" si="83"/>
        <v/>
      </c>
      <c r="O211" s="7">
        <f t="shared" si="84"/>
        <v>504</v>
      </c>
    </row>
    <row r="212" spans="2:15" x14ac:dyDescent="0.3">
      <c r="B212" s="15" t="s">
        <v>117</v>
      </c>
      <c r="C212" s="5">
        <v>25</v>
      </c>
      <c r="D212" s="5" t="s">
        <v>21</v>
      </c>
      <c r="E212" s="60">
        <v>37</v>
      </c>
      <c r="F212" s="6">
        <f t="shared" si="79"/>
        <v>925</v>
      </c>
      <c r="G212" s="60">
        <v>18.899999999999999</v>
      </c>
      <c r="H212" s="6">
        <f t="shared" si="80"/>
        <v>472.49999999999994</v>
      </c>
      <c r="I212" s="60">
        <v>22.5</v>
      </c>
      <c r="J212" s="6">
        <f t="shared" si="81"/>
        <v>562.5</v>
      </c>
      <c r="K212" s="60"/>
      <c r="L212" s="6" t="str">
        <f t="shared" si="82"/>
        <v/>
      </c>
      <c r="M212" s="60"/>
      <c r="N212" s="6" t="str">
        <f t="shared" si="83"/>
        <v/>
      </c>
      <c r="O212" s="7">
        <f t="shared" si="84"/>
        <v>472.49999999999994</v>
      </c>
    </row>
    <row r="213" spans="2:15" x14ac:dyDescent="0.3">
      <c r="B213" s="15" t="s">
        <v>118</v>
      </c>
      <c r="C213" s="5">
        <v>100</v>
      </c>
      <c r="D213" s="5" t="s">
        <v>21</v>
      </c>
      <c r="E213" s="60">
        <v>6</v>
      </c>
      <c r="F213" s="6">
        <f t="shared" si="79"/>
        <v>600</v>
      </c>
      <c r="G213" s="60">
        <v>4.6500000000000004</v>
      </c>
      <c r="H213" s="6">
        <f t="shared" si="80"/>
        <v>465.00000000000006</v>
      </c>
      <c r="I213" s="60">
        <v>6.5</v>
      </c>
      <c r="J213" s="6">
        <f t="shared" si="81"/>
        <v>650</v>
      </c>
      <c r="K213" s="60"/>
      <c r="L213" s="6" t="str">
        <f t="shared" si="82"/>
        <v/>
      </c>
      <c r="M213" s="60"/>
      <c r="N213" s="6" t="str">
        <f t="shared" si="83"/>
        <v/>
      </c>
      <c r="O213" s="7">
        <f t="shared" si="84"/>
        <v>465.00000000000006</v>
      </c>
    </row>
    <row r="214" spans="2:15" x14ac:dyDescent="0.3">
      <c r="B214" s="8"/>
      <c r="C214" s="5"/>
      <c r="D214" s="5"/>
      <c r="E214" s="60"/>
      <c r="F214" s="6"/>
      <c r="G214" s="60"/>
      <c r="H214" s="6" t="str">
        <f t="shared" ref="H214:H219" si="85">IF(G214*$C214=0, "", G214*$C214)</f>
        <v/>
      </c>
      <c r="I214" s="60"/>
      <c r="J214" s="6" t="str">
        <f t="shared" ref="J214:J219" si="86">IF(I214*$C214=0, "", I214*$C214)</f>
        <v/>
      </c>
      <c r="K214" s="60"/>
      <c r="L214" s="6" t="str">
        <f t="shared" si="82"/>
        <v/>
      </c>
      <c r="M214" s="60"/>
      <c r="N214" s="6" t="str">
        <f t="shared" si="83"/>
        <v/>
      </c>
      <c r="O214" s="7">
        <f t="shared" si="84"/>
        <v>0</v>
      </c>
    </row>
    <row r="215" spans="2:15" hidden="1" x14ac:dyDescent="0.3">
      <c r="B215" s="8"/>
      <c r="C215" s="5"/>
      <c r="D215" s="5"/>
      <c r="E215" s="60"/>
      <c r="F215" s="6"/>
      <c r="G215" s="60"/>
      <c r="H215" s="6" t="str">
        <f t="shared" si="85"/>
        <v/>
      </c>
      <c r="I215" s="60"/>
      <c r="J215" s="6" t="str">
        <f t="shared" si="86"/>
        <v/>
      </c>
      <c r="K215" s="60"/>
      <c r="L215" s="6" t="str">
        <f t="shared" si="82"/>
        <v/>
      </c>
      <c r="M215" s="60"/>
      <c r="N215" s="6" t="str">
        <f t="shared" si="83"/>
        <v/>
      </c>
      <c r="O215" s="7">
        <f t="shared" si="84"/>
        <v>0</v>
      </c>
    </row>
    <row r="216" spans="2:15" hidden="1" x14ac:dyDescent="0.3">
      <c r="B216" s="8"/>
      <c r="C216" s="5"/>
      <c r="D216" s="5"/>
      <c r="E216" s="60"/>
      <c r="F216" s="6"/>
      <c r="G216" s="60"/>
      <c r="H216" s="6" t="str">
        <f t="shared" si="85"/>
        <v/>
      </c>
      <c r="I216" s="60"/>
      <c r="J216" s="6" t="str">
        <f t="shared" si="86"/>
        <v/>
      </c>
      <c r="K216" s="60"/>
      <c r="L216" s="6" t="str">
        <f t="shared" si="82"/>
        <v/>
      </c>
      <c r="M216" s="60"/>
      <c r="N216" s="6" t="str">
        <f t="shared" si="83"/>
        <v/>
      </c>
      <c r="O216" s="7">
        <f t="shared" si="84"/>
        <v>0</v>
      </c>
    </row>
    <row r="217" spans="2:15" hidden="1" x14ac:dyDescent="0.3">
      <c r="B217" s="8"/>
      <c r="C217" s="5"/>
      <c r="D217" s="10"/>
      <c r="E217" s="60"/>
      <c r="F217" s="6" t="str">
        <f t="shared" ref="F217:F219" si="87">IF(E217*$C217=0, "", E217*$C217)</f>
        <v/>
      </c>
      <c r="G217" s="60"/>
      <c r="H217" s="6" t="str">
        <f t="shared" si="85"/>
        <v/>
      </c>
      <c r="I217" s="60"/>
      <c r="J217" s="6" t="str">
        <f t="shared" si="86"/>
        <v/>
      </c>
      <c r="K217" s="60"/>
      <c r="L217" s="6" t="str">
        <f t="shared" si="82"/>
        <v/>
      </c>
      <c r="M217" s="60"/>
      <c r="N217" s="6" t="str">
        <f t="shared" si="83"/>
        <v/>
      </c>
      <c r="O217" s="7">
        <f t="shared" si="84"/>
        <v>0</v>
      </c>
    </row>
    <row r="218" spans="2:15" hidden="1" x14ac:dyDescent="0.3">
      <c r="B218" s="8"/>
      <c r="C218" s="5"/>
      <c r="D218" s="10"/>
      <c r="E218" s="60"/>
      <c r="F218" s="6" t="str">
        <f t="shared" si="87"/>
        <v/>
      </c>
      <c r="G218" s="60"/>
      <c r="H218" s="6" t="str">
        <f t="shared" si="85"/>
        <v/>
      </c>
      <c r="I218" s="60"/>
      <c r="J218" s="6" t="str">
        <f t="shared" si="86"/>
        <v/>
      </c>
      <c r="K218" s="60"/>
      <c r="L218" s="6" t="str">
        <f t="shared" si="82"/>
        <v/>
      </c>
      <c r="M218" s="60"/>
      <c r="N218" s="6" t="str">
        <f t="shared" si="83"/>
        <v/>
      </c>
      <c r="O218" s="7">
        <f t="shared" si="84"/>
        <v>0</v>
      </c>
    </row>
    <row r="219" spans="2:15" hidden="1" x14ac:dyDescent="0.3">
      <c r="B219" s="8"/>
      <c r="C219" s="5"/>
      <c r="D219" s="10"/>
      <c r="E219" s="60"/>
      <c r="F219" s="6" t="str">
        <f t="shared" si="87"/>
        <v/>
      </c>
      <c r="G219" s="60"/>
      <c r="H219" s="6" t="str">
        <f t="shared" si="85"/>
        <v/>
      </c>
      <c r="I219" s="60"/>
      <c r="J219" s="6" t="str">
        <f t="shared" si="86"/>
        <v/>
      </c>
      <c r="K219" s="60"/>
      <c r="L219" s="6" t="str">
        <f t="shared" si="82"/>
        <v/>
      </c>
      <c r="M219" s="60"/>
      <c r="N219" s="6" t="str">
        <f t="shared" si="83"/>
        <v/>
      </c>
      <c r="O219" s="7">
        <f t="shared" si="84"/>
        <v>0</v>
      </c>
    </row>
    <row r="220" spans="2:15" x14ac:dyDescent="0.3">
      <c r="B220" s="135" t="s">
        <v>20</v>
      </c>
      <c r="C220" s="136"/>
      <c r="D220" s="137"/>
      <c r="E220" s="140">
        <f>IF(SUM(F207:F219)=0, "",SUM(F207:F219))</f>
        <v>7059.5</v>
      </c>
      <c r="F220" s="141"/>
      <c r="G220" s="138">
        <f>IF(SUM(H207:H219)=0, "",SUM(H207:H219))</f>
        <v>5382.6</v>
      </c>
      <c r="H220" s="139"/>
      <c r="I220" s="142">
        <f>IF(SUM(J207:J219)=0, "",SUM(J207:J219))</f>
        <v>6215.8</v>
      </c>
      <c r="J220" s="143"/>
      <c r="K220" s="142" t="str">
        <f>IF(SUM(L207:L219)=0, "",SUM(L207:L219))</f>
        <v/>
      </c>
      <c r="L220" s="143"/>
      <c r="M220" s="142" t="str">
        <f>IF(SUM(N207:N219)=0, "",SUM(N207:N219))</f>
        <v/>
      </c>
      <c r="N220" s="144"/>
      <c r="O220" s="145">
        <f>SUM(O207:O219)</f>
        <v>4707.5999999999995</v>
      </c>
    </row>
    <row r="221" spans="2:15" x14ac:dyDescent="0.3">
      <c r="B221" s="135" t="s">
        <v>78</v>
      </c>
      <c r="C221" s="136"/>
      <c r="D221" s="137"/>
      <c r="E221" s="142"/>
      <c r="F221" s="143"/>
      <c r="G221" s="142"/>
      <c r="H221" s="143"/>
      <c r="I221" s="142"/>
      <c r="J221" s="144"/>
      <c r="K221" s="142" t="str">
        <f>K220</f>
        <v/>
      </c>
      <c r="L221" s="144"/>
      <c r="M221" s="142" t="str">
        <f>M220</f>
        <v/>
      </c>
      <c r="N221" s="144"/>
      <c r="O221" s="146"/>
    </row>
    <row r="222" spans="2:15" x14ac:dyDescent="0.3">
      <c r="B222" s="16"/>
      <c r="C222" s="16"/>
      <c r="D222" s="16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8"/>
    </row>
    <row r="223" spans="2:15" ht="17.399999999999999" x14ac:dyDescent="0.3">
      <c r="B223" s="20" t="s">
        <v>108</v>
      </c>
      <c r="C223" s="2"/>
      <c r="D223" s="61"/>
      <c r="E223" s="129" t="s">
        <v>72</v>
      </c>
      <c r="F223" s="130"/>
      <c r="G223" s="130"/>
      <c r="H223" s="130"/>
      <c r="I223" s="131"/>
      <c r="J223" s="131"/>
      <c r="K223" s="131"/>
      <c r="L223" s="131"/>
      <c r="M223" s="131"/>
      <c r="N223" s="131"/>
      <c r="O223" s="64" t="s">
        <v>73</v>
      </c>
    </row>
    <row r="224" spans="2:15" ht="17.399999999999999" customHeight="1" x14ac:dyDescent="0.3">
      <c r="B224" s="62"/>
      <c r="C224" s="2"/>
      <c r="D224" s="61"/>
      <c r="E224" s="129" t="s">
        <v>41</v>
      </c>
      <c r="F224" s="132"/>
      <c r="G224" s="129" t="s">
        <v>16</v>
      </c>
      <c r="H224" s="130"/>
      <c r="I224" s="129" t="s">
        <v>16</v>
      </c>
      <c r="J224" s="130"/>
      <c r="K224" s="129" t="s">
        <v>16</v>
      </c>
      <c r="L224" s="130"/>
      <c r="M224" s="129" t="s">
        <v>16</v>
      </c>
      <c r="N224" s="132"/>
      <c r="O224" s="133" t="s">
        <v>74</v>
      </c>
    </row>
    <row r="225" spans="2:15" ht="17.399999999999999" x14ac:dyDescent="0.3">
      <c r="B225" s="45" t="s">
        <v>195</v>
      </c>
      <c r="C225" s="63" t="s">
        <v>75</v>
      </c>
      <c r="D225" s="46" t="s">
        <v>76</v>
      </c>
      <c r="E225" s="47" t="s">
        <v>77</v>
      </c>
      <c r="F225" s="48" t="s">
        <v>20</v>
      </c>
      <c r="G225" s="47" t="s">
        <v>77</v>
      </c>
      <c r="H225" s="49" t="s">
        <v>20</v>
      </c>
      <c r="I225" s="47" t="s">
        <v>77</v>
      </c>
      <c r="J225" s="49" t="s">
        <v>20</v>
      </c>
      <c r="K225" s="47" t="s">
        <v>77</v>
      </c>
      <c r="L225" s="49" t="s">
        <v>20</v>
      </c>
      <c r="M225" s="47" t="s">
        <v>77</v>
      </c>
      <c r="N225" s="48" t="s">
        <v>20</v>
      </c>
      <c r="O225" s="134"/>
    </row>
    <row r="226" spans="2:15" x14ac:dyDescent="0.3">
      <c r="B226" s="15" t="s">
        <v>195</v>
      </c>
      <c r="C226" s="5">
        <v>18</v>
      </c>
      <c r="D226" s="5" t="s">
        <v>120</v>
      </c>
      <c r="E226" s="65">
        <v>6.58</v>
      </c>
      <c r="F226" s="6">
        <f t="shared" ref="F226:F237" si="88">IF(E226*$C226=0, "", E226*$C226)</f>
        <v>118.44</v>
      </c>
      <c r="G226" s="65"/>
      <c r="H226" s="6" t="str">
        <f t="shared" ref="H226" si="89">IF(G226*$C226=0, "", G226*$C226)</f>
        <v/>
      </c>
      <c r="I226" s="65"/>
      <c r="J226" s="6" t="str">
        <f t="shared" ref="J226" si="90">IF(I226*$C226=0, "", I226*$C226)</f>
        <v/>
      </c>
      <c r="K226" s="65"/>
      <c r="L226" s="6" t="str">
        <f t="shared" ref="L226:L237" si="91">IF(K226*$C226=0, "", K226*$C226)</f>
        <v/>
      </c>
      <c r="M226" s="65"/>
      <c r="N226" s="6" t="str">
        <f t="shared" ref="N226:N237" si="92">IF(M226*$C226=0, "", M226*$C226)</f>
        <v/>
      </c>
      <c r="O226" s="7">
        <f t="shared" ref="O226:O237" si="93">MIN(F226,H226,J226,L226,N226)</f>
        <v>118.44</v>
      </c>
    </row>
    <row r="227" spans="2:15" x14ac:dyDescent="0.3">
      <c r="B227" s="15" t="s">
        <v>169</v>
      </c>
      <c r="C227" s="5">
        <v>1</v>
      </c>
      <c r="D227" s="5" t="s">
        <v>136</v>
      </c>
      <c r="E227" s="65">
        <v>400</v>
      </c>
      <c r="F227" s="6">
        <f t="shared" si="88"/>
        <v>400</v>
      </c>
      <c r="G227" s="65"/>
      <c r="H227" s="6"/>
      <c r="I227" s="65"/>
      <c r="J227" s="6"/>
      <c r="K227" s="65"/>
      <c r="L227" s="6" t="str">
        <f t="shared" si="91"/>
        <v/>
      </c>
      <c r="M227" s="65"/>
      <c r="N227" s="6" t="str">
        <f t="shared" si="92"/>
        <v/>
      </c>
      <c r="O227" s="7">
        <f t="shared" si="93"/>
        <v>400</v>
      </c>
    </row>
    <row r="228" spans="2:15" hidden="1" x14ac:dyDescent="0.3">
      <c r="B228" s="15"/>
      <c r="C228" s="5"/>
      <c r="D228" s="5"/>
      <c r="E228" s="65"/>
      <c r="F228" s="6" t="str">
        <f t="shared" si="88"/>
        <v/>
      </c>
      <c r="G228" s="65"/>
      <c r="H228" s="6"/>
      <c r="I228" s="65"/>
      <c r="J228" s="6"/>
      <c r="K228" s="65"/>
      <c r="L228" s="6" t="str">
        <f t="shared" si="91"/>
        <v/>
      </c>
      <c r="M228" s="65"/>
      <c r="N228" s="6" t="str">
        <f t="shared" si="92"/>
        <v/>
      </c>
      <c r="O228" s="7">
        <f t="shared" si="93"/>
        <v>0</v>
      </c>
    </row>
    <row r="229" spans="2:15" hidden="1" x14ac:dyDescent="0.3">
      <c r="B229" s="15"/>
      <c r="C229" s="5"/>
      <c r="D229" s="5"/>
      <c r="E229" s="65"/>
      <c r="F229" s="6" t="str">
        <f t="shared" si="88"/>
        <v/>
      </c>
      <c r="G229" s="65"/>
      <c r="H229" s="6"/>
      <c r="I229" s="65"/>
      <c r="J229" s="6"/>
      <c r="K229" s="65"/>
      <c r="L229" s="6" t="str">
        <f t="shared" si="91"/>
        <v/>
      </c>
      <c r="M229" s="65"/>
      <c r="N229" s="6" t="str">
        <f t="shared" si="92"/>
        <v/>
      </c>
      <c r="O229" s="7">
        <f t="shared" si="93"/>
        <v>0</v>
      </c>
    </row>
    <row r="230" spans="2:15" hidden="1" x14ac:dyDescent="0.3">
      <c r="B230" s="15"/>
      <c r="C230" s="5"/>
      <c r="D230" s="5"/>
      <c r="E230" s="65"/>
      <c r="F230" s="6" t="str">
        <f t="shared" si="88"/>
        <v/>
      </c>
      <c r="G230" s="65"/>
      <c r="H230" s="6"/>
      <c r="I230" s="65"/>
      <c r="J230" s="6"/>
      <c r="K230" s="65"/>
      <c r="L230" s="6" t="str">
        <f t="shared" si="91"/>
        <v/>
      </c>
      <c r="M230" s="65"/>
      <c r="N230" s="6" t="str">
        <f t="shared" si="92"/>
        <v/>
      </c>
      <c r="O230" s="7">
        <f t="shared" si="93"/>
        <v>0</v>
      </c>
    </row>
    <row r="231" spans="2:15" hidden="1" x14ac:dyDescent="0.3">
      <c r="B231" s="15"/>
      <c r="C231" s="5"/>
      <c r="D231" s="5"/>
      <c r="E231" s="65"/>
      <c r="F231" s="6" t="str">
        <f t="shared" si="88"/>
        <v/>
      </c>
      <c r="G231" s="65"/>
      <c r="H231" s="6"/>
      <c r="I231" s="65"/>
      <c r="J231" s="6"/>
      <c r="K231" s="65"/>
      <c r="L231" s="6" t="str">
        <f t="shared" si="91"/>
        <v/>
      </c>
      <c r="M231" s="65"/>
      <c r="N231" s="6" t="str">
        <f t="shared" si="92"/>
        <v/>
      </c>
      <c r="O231" s="7">
        <f t="shared" si="93"/>
        <v>0</v>
      </c>
    </row>
    <row r="232" spans="2:15" hidden="1" x14ac:dyDescent="0.3">
      <c r="B232" s="8"/>
      <c r="C232" s="5"/>
      <c r="D232" s="5"/>
      <c r="E232" s="65"/>
      <c r="F232" s="6" t="str">
        <f t="shared" si="88"/>
        <v/>
      </c>
      <c r="G232" s="65"/>
      <c r="H232" s="6" t="str">
        <f t="shared" ref="H232:H237" si="94">IF(G232*$C232=0, "", G232*$C232)</f>
        <v/>
      </c>
      <c r="I232" s="65"/>
      <c r="J232" s="6" t="str">
        <f t="shared" ref="J232:J237" si="95">IF(I232*$C232=0, "", I232*$C232)</f>
        <v/>
      </c>
      <c r="K232" s="65"/>
      <c r="L232" s="6" t="str">
        <f t="shared" si="91"/>
        <v/>
      </c>
      <c r="M232" s="65"/>
      <c r="N232" s="6" t="str">
        <f t="shared" si="92"/>
        <v/>
      </c>
      <c r="O232" s="7">
        <f t="shared" si="93"/>
        <v>0</v>
      </c>
    </row>
    <row r="233" spans="2:15" hidden="1" x14ac:dyDescent="0.3">
      <c r="B233" s="8"/>
      <c r="C233" s="5"/>
      <c r="D233" s="5"/>
      <c r="E233" s="65"/>
      <c r="F233" s="6" t="str">
        <f t="shared" si="88"/>
        <v/>
      </c>
      <c r="G233" s="65"/>
      <c r="H233" s="6" t="str">
        <f t="shared" si="94"/>
        <v/>
      </c>
      <c r="I233" s="65"/>
      <c r="J233" s="6" t="str">
        <f t="shared" si="95"/>
        <v/>
      </c>
      <c r="K233" s="65"/>
      <c r="L233" s="6" t="str">
        <f t="shared" si="91"/>
        <v/>
      </c>
      <c r="M233" s="65"/>
      <c r="N233" s="6" t="str">
        <f t="shared" si="92"/>
        <v/>
      </c>
      <c r="O233" s="7">
        <f t="shared" si="93"/>
        <v>0</v>
      </c>
    </row>
    <row r="234" spans="2:15" hidden="1" x14ac:dyDescent="0.3">
      <c r="B234" s="8"/>
      <c r="C234" s="5"/>
      <c r="D234" s="5"/>
      <c r="E234" s="65"/>
      <c r="F234" s="6" t="str">
        <f t="shared" si="88"/>
        <v/>
      </c>
      <c r="G234" s="65"/>
      <c r="H234" s="6" t="str">
        <f t="shared" si="94"/>
        <v/>
      </c>
      <c r="I234" s="65"/>
      <c r="J234" s="6" t="str">
        <f t="shared" si="95"/>
        <v/>
      </c>
      <c r="K234" s="65"/>
      <c r="L234" s="6" t="str">
        <f t="shared" si="91"/>
        <v/>
      </c>
      <c r="M234" s="65"/>
      <c r="N234" s="6" t="str">
        <f t="shared" si="92"/>
        <v/>
      </c>
      <c r="O234" s="7">
        <f t="shared" si="93"/>
        <v>0</v>
      </c>
    </row>
    <row r="235" spans="2:15" hidden="1" x14ac:dyDescent="0.3">
      <c r="B235" s="8"/>
      <c r="C235" s="5"/>
      <c r="D235" s="10"/>
      <c r="E235" s="65"/>
      <c r="F235" s="6" t="str">
        <f t="shared" si="88"/>
        <v/>
      </c>
      <c r="G235" s="65"/>
      <c r="H235" s="6" t="str">
        <f t="shared" si="94"/>
        <v/>
      </c>
      <c r="I235" s="65"/>
      <c r="J235" s="6" t="str">
        <f t="shared" si="95"/>
        <v/>
      </c>
      <c r="K235" s="65"/>
      <c r="L235" s="6" t="str">
        <f t="shared" si="91"/>
        <v/>
      </c>
      <c r="M235" s="65"/>
      <c r="N235" s="6" t="str">
        <f t="shared" si="92"/>
        <v/>
      </c>
      <c r="O235" s="7">
        <f t="shared" si="93"/>
        <v>0</v>
      </c>
    </row>
    <row r="236" spans="2:15" hidden="1" x14ac:dyDescent="0.3">
      <c r="B236" s="8"/>
      <c r="C236" s="5"/>
      <c r="D236" s="10"/>
      <c r="E236" s="65"/>
      <c r="F236" s="6" t="str">
        <f t="shared" si="88"/>
        <v/>
      </c>
      <c r="G236" s="65"/>
      <c r="H236" s="6" t="str">
        <f t="shared" si="94"/>
        <v/>
      </c>
      <c r="I236" s="65"/>
      <c r="J236" s="6" t="str">
        <f t="shared" si="95"/>
        <v/>
      </c>
      <c r="K236" s="65"/>
      <c r="L236" s="6" t="str">
        <f t="shared" si="91"/>
        <v/>
      </c>
      <c r="M236" s="65"/>
      <c r="N236" s="6" t="str">
        <f t="shared" si="92"/>
        <v/>
      </c>
      <c r="O236" s="7">
        <f t="shared" si="93"/>
        <v>0</v>
      </c>
    </row>
    <row r="237" spans="2:15" hidden="1" x14ac:dyDescent="0.3">
      <c r="B237" s="8"/>
      <c r="C237" s="5"/>
      <c r="D237" s="10"/>
      <c r="E237" s="65"/>
      <c r="F237" s="6" t="str">
        <f t="shared" si="88"/>
        <v/>
      </c>
      <c r="G237" s="65"/>
      <c r="H237" s="6" t="str">
        <f t="shared" si="94"/>
        <v/>
      </c>
      <c r="I237" s="65"/>
      <c r="J237" s="6" t="str">
        <f t="shared" si="95"/>
        <v/>
      </c>
      <c r="K237" s="65"/>
      <c r="L237" s="6" t="str">
        <f t="shared" si="91"/>
        <v/>
      </c>
      <c r="M237" s="65"/>
      <c r="N237" s="6" t="str">
        <f t="shared" si="92"/>
        <v/>
      </c>
      <c r="O237" s="7">
        <f t="shared" si="93"/>
        <v>0</v>
      </c>
    </row>
    <row r="238" spans="2:15" x14ac:dyDescent="0.3">
      <c r="B238" s="135" t="s">
        <v>20</v>
      </c>
      <c r="C238" s="136"/>
      <c r="D238" s="137"/>
      <c r="E238" s="138">
        <f>IF(SUM(F226:F237)=0, "",SUM(F226:F237))</f>
        <v>518.44000000000005</v>
      </c>
      <c r="F238" s="139"/>
      <c r="G238" s="140" t="str">
        <f>IF(SUM(H226:H237)=0, "",SUM(H226:H237))</f>
        <v/>
      </c>
      <c r="H238" s="141"/>
      <c r="I238" s="140" t="str">
        <f>IF(SUM(J226:J237)=0, "",SUM(J226:J237))</f>
        <v/>
      </c>
      <c r="J238" s="141"/>
      <c r="K238" s="142" t="str">
        <f>IF(SUM(L226:L237)=0, "",SUM(L226:L237))</f>
        <v/>
      </c>
      <c r="L238" s="143"/>
      <c r="M238" s="142" t="str">
        <f>IF(SUM(N226:N237)=0, "",SUM(N226:N237))</f>
        <v/>
      </c>
      <c r="N238" s="144"/>
      <c r="O238" s="145">
        <f>SUM(O226:O237)</f>
        <v>518.44000000000005</v>
      </c>
    </row>
    <row r="239" spans="2:15" x14ac:dyDescent="0.3">
      <c r="B239" s="135" t="s">
        <v>78</v>
      </c>
      <c r="C239" s="136"/>
      <c r="D239" s="137"/>
      <c r="E239" s="142"/>
      <c r="F239" s="143"/>
      <c r="G239" s="142"/>
      <c r="H239" s="143"/>
      <c r="I239" s="142"/>
      <c r="J239" s="144"/>
      <c r="K239" s="142" t="str">
        <f>K238</f>
        <v/>
      </c>
      <c r="L239" s="144"/>
      <c r="M239" s="142" t="str">
        <f>M238</f>
        <v/>
      </c>
      <c r="N239" s="144"/>
      <c r="O239" s="146"/>
    </row>
    <row r="240" spans="2:15" x14ac:dyDescent="0.3">
      <c r="B240" s="16"/>
      <c r="C240" s="16"/>
      <c r="D240" s="16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8"/>
    </row>
    <row r="241" spans="2:15" x14ac:dyDescent="0.3">
      <c r="B241" s="16"/>
      <c r="C241" s="16"/>
      <c r="D241" s="16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8"/>
    </row>
    <row r="242" spans="2:15" ht="17.399999999999999" x14ac:dyDescent="0.3">
      <c r="B242" s="20" t="s">
        <v>108</v>
      </c>
      <c r="C242" s="2"/>
      <c r="D242" s="55"/>
      <c r="E242" s="129" t="s">
        <v>72</v>
      </c>
      <c r="F242" s="130"/>
      <c r="G242" s="130"/>
      <c r="H242" s="130"/>
      <c r="I242" s="131"/>
      <c r="J242" s="131"/>
      <c r="K242" s="131"/>
      <c r="L242" s="131"/>
      <c r="M242" s="131"/>
      <c r="N242" s="131"/>
      <c r="O242" s="58" t="s">
        <v>73</v>
      </c>
    </row>
    <row r="243" spans="2:15" ht="17.399999999999999" customHeight="1" x14ac:dyDescent="0.3">
      <c r="B243" s="56"/>
      <c r="C243" s="2"/>
      <c r="D243" s="55"/>
      <c r="E243" s="129" t="s">
        <v>119</v>
      </c>
      <c r="F243" s="132"/>
      <c r="G243" s="129" t="s">
        <v>16</v>
      </c>
      <c r="H243" s="130"/>
      <c r="I243" s="129" t="s">
        <v>16</v>
      </c>
      <c r="J243" s="130"/>
      <c r="K243" s="129" t="s">
        <v>16</v>
      </c>
      <c r="L243" s="130"/>
      <c r="M243" s="129" t="s">
        <v>16</v>
      </c>
      <c r="N243" s="132"/>
      <c r="O243" s="133" t="s">
        <v>74</v>
      </c>
    </row>
    <row r="244" spans="2:15" ht="17.399999999999999" x14ac:dyDescent="0.3">
      <c r="B244" s="45" t="s">
        <v>221</v>
      </c>
      <c r="C244" s="57" t="s">
        <v>75</v>
      </c>
      <c r="D244" s="46" t="s">
        <v>76</v>
      </c>
      <c r="E244" s="47" t="s">
        <v>77</v>
      </c>
      <c r="F244" s="48" t="s">
        <v>20</v>
      </c>
      <c r="G244" s="47" t="s">
        <v>77</v>
      </c>
      <c r="H244" s="49" t="s">
        <v>20</v>
      </c>
      <c r="I244" s="47" t="s">
        <v>77</v>
      </c>
      <c r="J244" s="49" t="s">
        <v>20</v>
      </c>
      <c r="K244" s="47" t="s">
        <v>77</v>
      </c>
      <c r="L244" s="49" t="s">
        <v>20</v>
      </c>
      <c r="M244" s="47" t="s">
        <v>77</v>
      </c>
      <c r="N244" s="48" t="s">
        <v>20</v>
      </c>
      <c r="O244" s="134"/>
    </row>
    <row r="245" spans="2:15" x14ac:dyDescent="0.3">
      <c r="B245" s="15" t="s">
        <v>222</v>
      </c>
      <c r="C245" s="5">
        <v>120</v>
      </c>
      <c r="D245" s="5" t="s">
        <v>120</v>
      </c>
      <c r="E245" s="60">
        <v>9</v>
      </c>
      <c r="F245" s="6">
        <f t="shared" ref="F245" si="96">IF(E245*$C245=0, "", E245*$C245)</f>
        <v>1080</v>
      </c>
      <c r="G245" s="60"/>
      <c r="H245" s="6" t="str">
        <f t="shared" ref="H245" si="97">IF(G245*$C245=0, "", G245*$C245)</f>
        <v/>
      </c>
      <c r="I245" s="60"/>
      <c r="J245" s="6" t="str">
        <f t="shared" ref="J245" si="98">IF(I245*$C245=0, "", I245*$C245)</f>
        <v/>
      </c>
      <c r="K245" s="60"/>
      <c r="L245" s="6" t="str">
        <f t="shared" ref="L245:L256" si="99">IF(K245*$C245=0, "", K245*$C245)</f>
        <v/>
      </c>
      <c r="M245" s="60"/>
      <c r="N245" s="6" t="str">
        <f t="shared" ref="N245:N256" si="100">IF(M245*$C245=0, "", M245*$C245)</f>
        <v/>
      </c>
      <c r="O245" s="7">
        <f t="shared" ref="O245:O256" si="101">MIN(F245,H245,J245,L245,N245)</f>
        <v>1080</v>
      </c>
    </row>
    <row r="246" spans="2:15" x14ac:dyDescent="0.3">
      <c r="B246" s="15"/>
      <c r="C246" s="5"/>
      <c r="D246" s="5"/>
      <c r="E246" s="60"/>
      <c r="F246" s="6"/>
      <c r="G246" s="60"/>
      <c r="H246" s="6"/>
      <c r="I246" s="60"/>
      <c r="J246" s="6"/>
      <c r="K246" s="60"/>
      <c r="L246" s="6" t="str">
        <f t="shared" si="99"/>
        <v/>
      </c>
      <c r="M246" s="60"/>
      <c r="N246" s="6" t="str">
        <f t="shared" si="100"/>
        <v/>
      </c>
      <c r="O246" s="7">
        <f t="shared" si="101"/>
        <v>0</v>
      </c>
    </row>
    <row r="247" spans="2:15" hidden="1" x14ac:dyDescent="0.3">
      <c r="B247" s="15"/>
      <c r="C247" s="5"/>
      <c r="D247" s="5"/>
      <c r="E247" s="60"/>
      <c r="F247" s="6"/>
      <c r="G247" s="60"/>
      <c r="H247" s="6"/>
      <c r="I247" s="60"/>
      <c r="J247" s="6"/>
      <c r="K247" s="60"/>
      <c r="L247" s="6" t="str">
        <f t="shared" si="99"/>
        <v/>
      </c>
      <c r="M247" s="60"/>
      <c r="N247" s="6" t="str">
        <f t="shared" si="100"/>
        <v/>
      </c>
      <c r="O247" s="7">
        <f t="shared" si="101"/>
        <v>0</v>
      </c>
    </row>
    <row r="248" spans="2:15" hidden="1" x14ac:dyDescent="0.3">
      <c r="B248" s="15"/>
      <c r="C248" s="5"/>
      <c r="D248" s="5"/>
      <c r="E248" s="60"/>
      <c r="F248" s="6"/>
      <c r="G248" s="60"/>
      <c r="H248" s="6"/>
      <c r="I248" s="60"/>
      <c r="J248" s="6"/>
      <c r="K248" s="60"/>
      <c r="L248" s="6" t="str">
        <f t="shared" si="99"/>
        <v/>
      </c>
      <c r="M248" s="60"/>
      <c r="N248" s="6" t="str">
        <f t="shared" si="100"/>
        <v/>
      </c>
      <c r="O248" s="7">
        <f t="shared" si="101"/>
        <v>0</v>
      </c>
    </row>
    <row r="249" spans="2:15" hidden="1" x14ac:dyDescent="0.3">
      <c r="B249" s="15"/>
      <c r="C249" s="5"/>
      <c r="D249" s="5"/>
      <c r="E249" s="60"/>
      <c r="F249" s="6"/>
      <c r="G249" s="60"/>
      <c r="H249" s="6"/>
      <c r="I249" s="60"/>
      <c r="J249" s="6"/>
      <c r="K249" s="60"/>
      <c r="L249" s="6" t="str">
        <f t="shared" si="99"/>
        <v/>
      </c>
      <c r="M249" s="60"/>
      <c r="N249" s="6" t="str">
        <f t="shared" si="100"/>
        <v/>
      </c>
      <c r="O249" s="7">
        <f t="shared" si="101"/>
        <v>0</v>
      </c>
    </row>
    <row r="250" spans="2:15" hidden="1" x14ac:dyDescent="0.3">
      <c r="B250" s="15"/>
      <c r="C250" s="5"/>
      <c r="D250" s="5"/>
      <c r="E250" s="60"/>
      <c r="F250" s="6"/>
      <c r="G250" s="60"/>
      <c r="H250" s="6"/>
      <c r="I250" s="60"/>
      <c r="J250" s="6"/>
      <c r="K250" s="60"/>
      <c r="L250" s="6" t="str">
        <f t="shared" si="99"/>
        <v/>
      </c>
      <c r="M250" s="60"/>
      <c r="N250" s="6" t="str">
        <f t="shared" si="100"/>
        <v/>
      </c>
      <c r="O250" s="7">
        <f t="shared" si="101"/>
        <v>0</v>
      </c>
    </row>
    <row r="251" spans="2:15" hidden="1" x14ac:dyDescent="0.3">
      <c r="B251" s="8"/>
      <c r="C251" s="5"/>
      <c r="D251" s="5"/>
      <c r="E251" s="60"/>
      <c r="F251" s="6"/>
      <c r="G251" s="60"/>
      <c r="H251" s="6" t="str">
        <f t="shared" ref="H251:H256" si="102">IF(G251*$C251=0, "", G251*$C251)</f>
        <v/>
      </c>
      <c r="I251" s="60"/>
      <c r="J251" s="6" t="str">
        <f t="shared" ref="J251:J256" si="103">IF(I251*$C251=0, "", I251*$C251)</f>
        <v/>
      </c>
      <c r="K251" s="60"/>
      <c r="L251" s="6" t="str">
        <f t="shared" si="99"/>
        <v/>
      </c>
      <c r="M251" s="60"/>
      <c r="N251" s="6" t="str">
        <f t="shared" si="100"/>
        <v/>
      </c>
      <c r="O251" s="7">
        <f t="shared" si="101"/>
        <v>0</v>
      </c>
    </row>
    <row r="252" spans="2:15" hidden="1" x14ac:dyDescent="0.3">
      <c r="B252" s="8"/>
      <c r="C252" s="5"/>
      <c r="D252" s="5"/>
      <c r="E252" s="60"/>
      <c r="F252" s="6"/>
      <c r="G252" s="60"/>
      <c r="H252" s="6" t="str">
        <f t="shared" si="102"/>
        <v/>
      </c>
      <c r="I252" s="60"/>
      <c r="J252" s="6" t="str">
        <f t="shared" si="103"/>
        <v/>
      </c>
      <c r="K252" s="60"/>
      <c r="L252" s="6" t="str">
        <f t="shared" si="99"/>
        <v/>
      </c>
      <c r="M252" s="60"/>
      <c r="N252" s="6" t="str">
        <f t="shared" si="100"/>
        <v/>
      </c>
      <c r="O252" s="7">
        <f t="shared" si="101"/>
        <v>0</v>
      </c>
    </row>
    <row r="253" spans="2:15" hidden="1" x14ac:dyDescent="0.3">
      <c r="B253" s="8"/>
      <c r="C253" s="5"/>
      <c r="D253" s="5"/>
      <c r="E253" s="60"/>
      <c r="F253" s="6"/>
      <c r="G253" s="60"/>
      <c r="H253" s="6" t="str">
        <f t="shared" si="102"/>
        <v/>
      </c>
      <c r="I253" s="60"/>
      <c r="J253" s="6" t="str">
        <f t="shared" si="103"/>
        <v/>
      </c>
      <c r="K253" s="60"/>
      <c r="L253" s="6" t="str">
        <f t="shared" si="99"/>
        <v/>
      </c>
      <c r="M253" s="60"/>
      <c r="N253" s="6" t="str">
        <f t="shared" si="100"/>
        <v/>
      </c>
      <c r="O253" s="7">
        <f t="shared" si="101"/>
        <v>0</v>
      </c>
    </row>
    <row r="254" spans="2:15" hidden="1" x14ac:dyDescent="0.3">
      <c r="B254" s="8"/>
      <c r="C254" s="5"/>
      <c r="D254" s="10"/>
      <c r="E254" s="60"/>
      <c r="F254" s="6" t="str">
        <f t="shared" ref="F254:F256" si="104">IF(E254*$C254=0, "", E254*$C254)</f>
        <v/>
      </c>
      <c r="G254" s="60"/>
      <c r="H254" s="6" t="str">
        <f t="shared" si="102"/>
        <v/>
      </c>
      <c r="I254" s="60"/>
      <c r="J254" s="6" t="str">
        <f t="shared" si="103"/>
        <v/>
      </c>
      <c r="K254" s="60"/>
      <c r="L254" s="6" t="str">
        <f t="shared" si="99"/>
        <v/>
      </c>
      <c r="M254" s="60"/>
      <c r="N254" s="6" t="str">
        <f t="shared" si="100"/>
        <v/>
      </c>
      <c r="O254" s="7">
        <f t="shared" si="101"/>
        <v>0</v>
      </c>
    </row>
    <row r="255" spans="2:15" hidden="1" x14ac:dyDescent="0.3">
      <c r="B255" s="8"/>
      <c r="C255" s="5"/>
      <c r="D255" s="10"/>
      <c r="E255" s="60"/>
      <c r="F255" s="6" t="str">
        <f t="shared" si="104"/>
        <v/>
      </c>
      <c r="G255" s="60"/>
      <c r="H255" s="6" t="str">
        <f t="shared" si="102"/>
        <v/>
      </c>
      <c r="I255" s="60"/>
      <c r="J255" s="6" t="str">
        <f t="shared" si="103"/>
        <v/>
      </c>
      <c r="K255" s="60"/>
      <c r="L255" s="6" t="str">
        <f t="shared" si="99"/>
        <v/>
      </c>
      <c r="M255" s="60"/>
      <c r="N255" s="6" t="str">
        <f t="shared" si="100"/>
        <v/>
      </c>
      <c r="O255" s="7">
        <f t="shared" si="101"/>
        <v>0</v>
      </c>
    </row>
    <row r="256" spans="2:15" hidden="1" x14ac:dyDescent="0.3">
      <c r="B256" s="8"/>
      <c r="C256" s="5"/>
      <c r="D256" s="10"/>
      <c r="E256" s="60"/>
      <c r="F256" s="6" t="str">
        <f t="shared" si="104"/>
        <v/>
      </c>
      <c r="G256" s="60"/>
      <c r="H256" s="6" t="str">
        <f t="shared" si="102"/>
        <v/>
      </c>
      <c r="I256" s="60"/>
      <c r="J256" s="6" t="str">
        <f t="shared" si="103"/>
        <v/>
      </c>
      <c r="K256" s="60"/>
      <c r="L256" s="6" t="str">
        <f t="shared" si="99"/>
        <v/>
      </c>
      <c r="M256" s="60"/>
      <c r="N256" s="6" t="str">
        <f t="shared" si="100"/>
        <v/>
      </c>
      <c r="O256" s="7">
        <f t="shared" si="101"/>
        <v>0</v>
      </c>
    </row>
    <row r="257" spans="2:15" x14ac:dyDescent="0.3">
      <c r="B257" s="135" t="s">
        <v>20</v>
      </c>
      <c r="C257" s="136"/>
      <c r="D257" s="137"/>
      <c r="E257" s="138">
        <f>IF(SUM(F245:F256)=0, "",SUM(F245:F256))</f>
        <v>1080</v>
      </c>
      <c r="F257" s="139"/>
      <c r="G257" s="140" t="str">
        <f>IF(SUM(H245:H256)=0, "",SUM(H245:H256))</f>
        <v/>
      </c>
      <c r="H257" s="141"/>
      <c r="I257" s="142" t="str">
        <f>IF(SUM(J245:J256)=0, "",SUM(J245:J256))</f>
        <v/>
      </c>
      <c r="J257" s="143"/>
      <c r="K257" s="142" t="str">
        <f>IF(SUM(L245:L256)=0, "",SUM(L245:L256))</f>
        <v/>
      </c>
      <c r="L257" s="143"/>
      <c r="M257" s="142" t="str">
        <f>IF(SUM(N245:N256)=0, "",SUM(N245:N256))</f>
        <v/>
      </c>
      <c r="N257" s="144"/>
      <c r="O257" s="145">
        <f>SUM(O245:O256)</f>
        <v>1080</v>
      </c>
    </row>
    <row r="258" spans="2:15" x14ac:dyDescent="0.3">
      <c r="B258" s="135" t="s">
        <v>78</v>
      </c>
      <c r="C258" s="136"/>
      <c r="D258" s="137"/>
      <c r="E258" s="142"/>
      <c r="F258" s="143"/>
      <c r="G258" s="142"/>
      <c r="H258" s="143"/>
      <c r="I258" s="142"/>
      <c r="J258" s="144"/>
      <c r="K258" s="142" t="str">
        <f>K257</f>
        <v/>
      </c>
      <c r="L258" s="144"/>
      <c r="M258" s="142" t="str">
        <f>M257</f>
        <v/>
      </c>
      <c r="N258" s="144"/>
      <c r="O258" s="146"/>
    </row>
    <row r="259" spans="2:15" x14ac:dyDescent="0.3">
      <c r="B259" s="16"/>
      <c r="C259" s="16"/>
      <c r="D259" s="16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8"/>
    </row>
    <row r="260" spans="2:15" x14ac:dyDescent="0.3">
      <c r="B260" s="16"/>
      <c r="C260" s="16"/>
      <c r="D260" s="16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8"/>
    </row>
    <row r="261" spans="2:15" x14ac:dyDescent="0.3">
      <c r="B261" s="16"/>
      <c r="C261" s="16"/>
      <c r="D261" s="16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8"/>
    </row>
    <row r="262" spans="2:15" x14ac:dyDescent="0.3">
      <c r="B262" s="16"/>
      <c r="C262" s="16"/>
      <c r="D262" s="16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8"/>
    </row>
    <row r="263" spans="2:15" ht="17.399999999999999" x14ac:dyDescent="0.3">
      <c r="B263" s="20" t="s">
        <v>108</v>
      </c>
      <c r="C263" s="2"/>
      <c r="D263" s="55"/>
      <c r="E263" s="129" t="s">
        <v>72</v>
      </c>
      <c r="F263" s="130"/>
      <c r="G263" s="130"/>
      <c r="H263" s="130"/>
      <c r="I263" s="131"/>
      <c r="J263" s="131"/>
      <c r="K263" s="131"/>
      <c r="L263" s="131"/>
      <c r="M263" s="131"/>
      <c r="N263" s="131"/>
      <c r="O263" s="58" t="s">
        <v>73</v>
      </c>
    </row>
    <row r="264" spans="2:15" ht="17.399999999999999" customHeight="1" x14ac:dyDescent="0.3">
      <c r="B264" s="56"/>
      <c r="C264" s="2"/>
      <c r="D264" s="55"/>
      <c r="E264" s="129" t="s">
        <v>122</v>
      </c>
      <c r="F264" s="132"/>
      <c r="G264" s="129" t="s">
        <v>45</v>
      </c>
      <c r="H264" s="132"/>
      <c r="I264" s="129" t="s">
        <v>16</v>
      </c>
      <c r="J264" s="130"/>
      <c r="K264" s="129" t="s">
        <v>16</v>
      </c>
      <c r="L264" s="130"/>
      <c r="M264" s="129" t="s">
        <v>16</v>
      </c>
      <c r="N264" s="132"/>
      <c r="O264" s="133" t="s">
        <v>74</v>
      </c>
    </row>
    <row r="265" spans="2:15" ht="17.399999999999999" x14ac:dyDescent="0.3">
      <c r="B265" s="45" t="s">
        <v>44</v>
      </c>
      <c r="C265" s="57" t="s">
        <v>75</v>
      </c>
      <c r="D265" s="46" t="s">
        <v>76</v>
      </c>
      <c r="E265" s="47" t="s">
        <v>77</v>
      </c>
      <c r="F265" s="48" t="s">
        <v>20</v>
      </c>
      <c r="G265" s="47" t="s">
        <v>77</v>
      </c>
      <c r="H265" s="49" t="s">
        <v>20</v>
      </c>
      <c r="I265" s="47" t="s">
        <v>77</v>
      </c>
      <c r="J265" s="49" t="s">
        <v>20</v>
      </c>
      <c r="K265" s="47" t="s">
        <v>77</v>
      </c>
      <c r="L265" s="49" t="s">
        <v>20</v>
      </c>
      <c r="M265" s="47" t="s">
        <v>77</v>
      </c>
      <c r="N265" s="48" t="s">
        <v>20</v>
      </c>
      <c r="O265" s="134"/>
    </row>
    <row r="266" spans="2:15" x14ac:dyDescent="0.3">
      <c r="B266" s="15" t="s">
        <v>44</v>
      </c>
      <c r="C266" s="5">
        <v>97</v>
      </c>
      <c r="D266" s="5" t="s">
        <v>21</v>
      </c>
      <c r="E266" s="60">
        <v>75.257729999999995</v>
      </c>
      <c r="F266" s="6">
        <f t="shared" ref="F266" si="105">IF(E266*$C266=0, "", E266*$C266)</f>
        <v>7299.9998099999993</v>
      </c>
      <c r="G266" s="60"/>
      <c r="H266" s="6" t="str">
        <f t="shared" ref="H266" si="106">IF(G266*$C266=0, "", G266*$C266)</f>
        <v/>
      </c>
      <c r="I266" s="60"/>
      <c r="J266" s="6"/>
      <c r="K266" s="60"/>
      <c r="L266" s="6" t="str">
        <f t="shared" ref="L266:L277" si="107">IF(K266*$C266=0, "", K266*$C266)</f>
        <v/>
      </c>
      <c r="M266" s="60"/>
      <c r="N266" s="6" t="str">
        <f t="shared" ref="N266:N277" si="108">IF(M266*$C266=0, "", M266*$C266)</f>
        <v/>
      </c>
      <c r="O266" s="7">
        <f t="shared" ref="O266:O277" si="109">MIN(F266,H266,J266,L266,N266)</f>
        <v>7299.9998099999993</v>
      </c>
    </row>
    <row r="267" spans="2:15" x14ac:dyDescent="0.3">
      <c r="B267" s="15"/>
      <c r="C267" s="5"/>
      <c r="D267" s="5"/>
      <c r="E267" s="60"/>
      <c r="F267" s="6"/>
      <c r="G267" s="60"/>
      <c r="H267" s="6"/>
      <c r="I267" s="60"/>
      <c r="J267" s="6"/>
      <c r="K267" s="60"/>
      <c r="L267" s="6" t="str">
        <f t="shared" si="107"/>
        <v/>
      </c>
      <c r="M267" s="60"/>
      <c r="N267" s="6" t="str">
        <f t="shared" si="108"/>
        <v/>
      </c>
      <c r="O267" s="7">
        <f t="shared" si="109"/>
        <v>0</v>
      </c>
    </row>
    <row r="268" spans="2:15" hidden="1" x14ac:dyDescent="0.3">
      <c r="B268" s="15"/>
      <c r="C268" s="5"/>
      <c r="D268" s="5"/>
      <c r="E268" s="60"/>
      <c r="F268" s="6"/>
      <c r="G268" s="60"/>
      <c r="H268" s="6"/>
      <c r="I268" s="60"/>
      <c r="J268" s="6"/>
      <c r="K268" s="60"/>
      <c r="L268" s="6" t="str">
        <f t="shared" si="107"/>
        <v/>
      </c>
      <c r="M268" s="60"/>
      <c r="N268" s="6" t="str">
        <f t="shared" si="108"/>
        <v/>
      </c>
      <c r="O268" s="7">
        <f t="shared" si="109"/>
        <v>0</v>
      </c>
    </row>
    <row r="269" spans="2:15" hidden="1" x14ac:dyDescent="0.3">
      <c r="B269" s="15"/>
      <c r="C269" s="5"/>
      <c r="D269" s="5"/>
      <c r="E269" s="60"/>
      <c r="F269" s="6"/>
      <c r="G269" s="60"/>
      <c r="H269" s="6"/>
      <c r="I269" s="60"/>
      <c r="J269" s="6"/>
      <c r="K269" s="60"/>
      <c r="L269" s="6" t="str">
        <f t="shared" si="107"/>
        <v/>
      </c>
      <c r="M269" s="60"/>
      <c r="N269" s="6" t="str">
        <f t="shared" si="108"/>
        <v/>
      </c>
      <c r="O269" s="7">
        <f t="shared" si="109"/>
        <v>0</v>
      </c>
    </row>
    <row r="270" spans="2:15" hidden="1" x14ac:dyDescent="0.3">
      <c r="B270" s="15"/>
      <c r="C270" s="5"/>
      <c r="D270" s="5"/>
      <c r="E270" s="60"/>
      <c r="F270" s="6"/>
      <c r="G270" s="60"/>
      <c r="H270" s="6"/>
      <c r="I270" s="60"/>
      <c r="J270" s="6"/>
      <c r="K270" s="60"/>
      <c r="L270" s="6" t="str">
        <f t="shared" si="107"/>
        <v/>
      </c>
      <c r="M270" s="60"/>
      <c r="N270" s="6" t="str">
        <f t="shared" si="108"/>
        <v/>
      </c>
      <c r="O270" s="7">
        <f t="shared" si="109"/>
        <v>0</v>
      </c>
    </row>
    <row r="271" spans="2:15" hidden="1" x14ac:dyDescent="0.3">
      <c r="B271" s="15"/>
      <c r="C271" s="5"/>
      <c r="D271" s="5"/>
      <c r="E271" s="60"/>
      <c r="F271" s="6"/>
      <c r="G271" s="60"/>
      <c r="H271" s="6"/>
      <c r="I271" s="60"/>
      <c r="J271" s="6"/>
      <c r="K271" s="60"/>
      <c r="L271" s="6" t="str">
        <f t="shared" si="107"/>
        <v/>
      </c>
      <c r="M271" s="60"/>
      <c r="N271" s="6" t="str">
        <f t="shared" si="108"/>
        <v/>
      </c>
      <c r="O271" s="7">
        <f t="shared" si="109"/>
        <v>0</v>
      </c>
    </row>
    <row r="272" spans="2:15" hidden="1" x14ac:dyDescent="0.3">
      <c r="B272" s="8"/>
      <c r="C272" s="5"/>
      <c r="D272" s="5"/>
      <c r="E272" s="60"/>
      <c r="F272" s="6"/>
      <c r="G272" s="60"/>
      <c r="H272" s="6" t="str">
        <f t="shared" ref="H272:H277" si="110">IF(G272*$C272=0, "", G272*$C272)</f>
        <v/>
      </c>
      <c r="I272" s="60"/>
      <c r="J272" s="6" t="str">
        <f t="shared" ref="J272:J277" si="111">IF(I272*$C272=0, "", I272*$C272)</f>
        <v/>
      </c>
      <c r="K272" s="60"/>
      <c r="L272" s="6" t="str">
        <f t="shared" si="107"/>
        <v/>
      </c>
      <c r="M272" s="60"/>
      <c r="N272" s="6" t="str">
        <f t="shared" si="108"/>
        <v/>
      </c>
      <c r="O272" s="7">
        <f t="shared" si="109"/>
        <v>0</v>
      </c>
    </row>
    <row r="273" spans="2:15" hidden="1" x14ac:dyDescent="0.3">
      <c r="B273" s="8"/>
      <c r="C273" s="5"/>
      <c r="D273" s="5"/>
      <c r="E273" s="60"/>
      <c r="F273" s="6"/>
      <c r="G273" s="60"/>
      <c r="H273" s="6" t="str">
        <f t="shared" si="110"/>
        <v/>
      </c>
      <c r="I273" s="60"/>
      <c r="J273" s="6" t="str">
        <f t="shared" si="111"/>
        <v/>
      </c>
      <c r="K273" s="60"/>
      <c r="L273" s="6" t="str">
        <f t="shared" si="107"/>
        <v/>
      </c>
      <c r="M273" s="60"/>
      <c r="N273" s="6" t="str">
        <f t="shared" si="108"/>
        <v/>
      </c>
      <c r="O273" s="7">
        <f t="shared" si="109"/>
        <v>0</v>
      </c>
    </row>
    <row r="274" spans="2:15" hidden="1" x14ac:dyDescent="0.3">
      <c r="B274" s="8"/>
      <c r="C274" s="5"/>
      <c r="D274" s="5"/>
      <c r="E274" s="60"/>
      <c r="F274" s="6"/>
      <c r="G274" s="60"/>
      <c r="H274" s="6" t="str">
        <f t="shared" si="110"/>
        <v/>
      </c>
      <c r="I274" s="60"/>
      <c r="J274" s="6" t="str">
        <f t="shared" si="111"/>
        <v/>
      </c>
      <c r="K274" s="60"/>
      <c r="L274" s="6" t="str">
        <f t="shared" si="107"/>
        <v/>
      </c>
      <c r="M274" s="60"/>
      <c r="N274" s="6" t="str">
        <f t="shared" si="108"/>
        <v/>
      </c>
      <c r="O274" s="7">
        <f t="shared" si="109"/>
        <v>0</v>
      </c>
    </row>
    <row r="275" spans="2:15" hidden="1" x14ac:dyDescent="0.3">
      <c r="B275" s="8"/>
      <c r="C275" s="5"/>
      <c r="D275" s="10"/>
      <c r="E275" s="60"/>
      <c r="F275" s="6" t="str">
        <f t="shared" ref="F275:F277" si="112">IF(E275*$C275=0, "", E275*$C275)</f>
        <v/>
      </c>
      <c r="G275" s="60"/>
      <c r="H275" s="6" t="str">
        <f t="shared" si="110"/>
        <v/>
      </c>
      <c r="I275" s="60"/>
      <c r="J275" s="6" t="str">
        <f t="shared" si="111"/>
        <v/>
      </c>
      <c r="K275" s="60"/>
      <c r="L275" s="6" t="str">
        <f t="shared" si="107"/>
        <v/>
      </c>
      <c r="M275" s="60"/>
      <c r="N275" s="6" t="str">
        <f t="shared" si="108"/>
        <v/>
      </c>
      <c r="O275" s="7">
        <f t="shared" si="109"/>
        <v>0</v>
      </c>
    </row>
    <row r="276" spans="2:15" hidden="1" x14ac:dyDescent="0.3">
      <c r="B276" s="8"/>
      <c r="C276" s="5"/>
      <c r="D276" s="10"/>
      <c r="E276" s="60"/>
      <c r="F276" s="6" t="str">
        <f t="shared" si="112"/>
        <v/>
      </c>
      <c r="G276" s="60"/>
      <c r="H276" s="6" t="str">
        <f t="shared" si="110"/>
        <v/>
      </c>
      <c r="I276" s="60"/>
      <c r="J276" s="6" t="str">
        <f t="shared" si="111"/>
        <v/>
      </c>
      <c r="K276" s="60"/>
      <c r="L276" s="6" t="str">
        <f t="shared" si="107"/>
        <v/>
      </c>
      <c r="M276" s="60"/>
      <c r="N276" s="6" t="str">
        <f t="shared" si="108"/>
        <v/>
      </c>
      <c r="O276" s="7">
        <f t="shared" si="109"/>
        <v>0</v>
      </c>
    </row>
    <row r="277" spans="2:15" hidden="1" x14ac:dyDescent="0.3">
      <c r="B277" s="8"/>
      <c r="C277" s="5"/>
      <c r="D277" s="10"/>
      <c r="E277" s="60"/>
      <c r="F277" s="6" t="str">
        <f t="shared" si="112"/>
        <v/>
      </c>
      <c r="G277" s="60"/>
      <c r="H277" s="6" t="str">
        <f t="shared" si="110"/>
        <v/>
      </c>
      <c r="I277" s="60"/>
      <c r="J277" s="6" t="str">
        <f t="shared" si="111"/>
        <v/>
      </c>
      <c r="K277" s="60"/>
      <c r="L277" s="6" t="str">
        <f t="shared" si="107"/>
        <v/>
      </c>
      <c r="M277" s="60"/>
      <c r="N277" s="6" t="str">
        <f t="shared" si="108"/>
        <v/>
      </c>
      <c r="O277" s="7">
        <f t="shared" si="109"/>
        <v>0</v>
      </c>
    </row>
    <row r="278" spans="2:15" x14ac:dyDescent="0.3">
      <c r="B278" s="135" t="s">
        <v>20</v>
      </c>
      <c r="C278" s="136"/>
      <c r="D278" s="137"/>
      <c r="E278" s="138">
        <f>IF(SUM(F266:F277)=0, "",SUM(F266:F277))</f>
        <v>7299.9998099999993</v>
      </c>
      <c r="F278" s="139"/>
      <c r="G278" s="140" t="str">
        <f>IF(SUM(H266:H277)=0, "",SUM(H266:H277))</f>
        <v/>
      </c>
      <c r="H278" s="141"/>
      <c r="I278" s="142" t="str">
        <f>IF(SUM(J266:J277)=0, "",SUM(J266:J277))</f>
        <v/>
      </c>
      <c r="J278" s="143"/>
      <c r="K278" s="142" t="str">
        <f>IF(SUM(L266:L277)=0, "",SUM(L266:L277))</f>
        <v/>
      </c>
      <c r="L278" s="143"/>
      <c r="M278" s="142" t="str">
        <f>IF(SUM(N266:N277)=0, "",SUM(N266:N277))</f>
        <v/>
      </c>
      <c r="N278" s="144"/>
      <c r="O278" s="145">
        <f>SUM(O266:O277)</f>
        <v>7299.9998099999993</v>
      </c>
    </row>
    <row r="279" spans="2:15" x14ac:dyDescent="0.3">
      <c r="B279" s="135" t="s">
        <v>78</v>
      </c>
      <c r="C279" s="136"/>
      <c r="D279" s="137"/>
      <c r="E279" s="142"/>
      <c r="F279" s="143"/>
      <c r="G279" s="142"/>
      <c r="H279" s="143"/>
      <c r="I279" s="142"/>
      <c r="J279" s="144"/>
      <c r="K279" s="142" t="str">
        <f>K278</f>
        <v/>
      </c>
      <c r="L279" s="144"/>
      <c r="M279" s="142" t="str">
        <f>M278</f>
        <v/>
      </c>
      <c r="N279" s="144"/>
      <c r="O279" s="146"/>
    </row>
    <row r="280" spans="2:15" x14ac:dyDescent="0.3">
      <c r="B280" s="16"/>
      <c r="C280" s="16"/>
      <c r="D280" s="16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8"/>
    </row>
    <row r="281" spans="2:15" x14ac:dyDescent="0.3">
      <c r="B281" s="16"/>
      <c r="C281" s="16"/>
      <c r="D281" s="16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8"/>
    </row>
    <row r="282" spans="2:15" ht="17.399999999999999" x14ac:dyDescent="0.3">
      <c r="B282" s="20" t="s">
        <v>108</v>
      </c>
      <c r="C282" s="2"/>
      <c r="D282" s="55"/>
      <c r="E282" s="129" t="s">
        <v>72</v>
      </c>
      <c r="F282" s="130"/>
      <c r="G282" s="130"/>
      <c r="H282" s="130"/>
      <c r="I282" s="131"/>
      <c r="J282" s="131"/>
      <c r="K282" s="131"/>
      <c r="L282" s="131"/>
      <c r="M282" s="131"/>
      <c r="N282" s="131"/>
      <c r="O282" s="58" t="s">
        <v>73</v>
      </c>
    </row>
    <row r="283" spans="2:15" ht="17.399999999999999" customHeight="1" x14ac:dyDescent="0.3">
      <c r="B283" s="56"/>
      <c r="C283" s="2"/>
      <c r="D283" s="55"/>
      <c r="E283" s="129" t="s">
        <v>43</v>
      </c>
      <c r="F283" s="130"/>
      <c r="G283" s="129" t="s">
        <v>24</v>
      </c>
      <c r="H283" s="130"/>
      <c r="I283" s="129" t="s">
        <v>16</v>
      </c>
      <c r="J283" s="130"/>
      <c r="K283" s="129" t="s">
        <v>16</v>
      </c>
      <c r="L283" s="130"/>
      <c r="M283" s="129" t="s">
        <v>16</v>
      </c>
      <c r="N283" s="132"/>
      <c r="O283" s="133" t="s">
        <v>74</v>
      </c>
    </row>
    <row r="284" spans="2:15" ht="17.399999999999999" x14ac:dyDescent="0.3">
      <c r="B284" s="45" t="s">
        <v>42</v>
      </c>
      <c r="C284" s="57" t="s">
        <v>75</v>
      </c>
      <c r="D284" s="46" t="s">
        <v>76</v>
      </c>
      <c r="E284" s="47" t="s">
        <v>77</v>
      </c>
      <c r="F284" s="48" t="s">
        <v>20</v>
      </c>
      <c r="G284" s="47" t="s">
        <v>77</v>
      </c>
      <c r="H284" s="49" t="s">
        <v>20</v>
      </c>
      <c r="I284" s="47" t="s">
        <v>77</v>
      </c>
      <c r="J284" s="49" t="s">
        <v>20</v>
      </c>
      <c r="K284" s="47" t="s">
        <v>77</v>
      </c>
      <c r="L284" s="49" t="s">
        <v>20</v>
      </c>
      <c r="M284" s="47" t="s">
        <v>77</v>
      </c>
      <c r="N284" s="48" t="s">
        <v>20</v>
      </c>
      <c r="O284" s="134"/>
    </row>
    <row r="285" spans="2:15" x14ac:dyDescent="0.3">
      <c r="B285" s="15" t="s">
        <v>123</v>
      </c>
      <c r="C285" s="5">
        <v>3</v>
      </c>
      <c r="D285" s="5" t="s">
        <v>120</v>
      </c>
      <c r="E285" s="60">
        <v>215</v>
      </c>
      <c r="F285" s="6">
        <f t="shared" ref="F285" si="113">IF(E285*$C285=0, "", E285*$C285)</f>
        <v>645</v>
      </c>
      <c r="G285" s="60">
        <v>220</v>
      </c>
      <c r="H285" s="6">
        <f t="shared" ref="H285" si="114">IF(G285*$C285=0, "", G285*$C285)</f>
        <v>660</v>
      </c>
      <c r="I285" s="60"/>
      <c r="J285" s="6"/>
      <c r="K285" s="60"/>
      <c r="L285" s="6" t="str">
        <f t="shared" ref="L285:L296" si="115">IF(K285*$C285=0, "", K285*$C285)</f>
        <v/>
      </c>
      <c r="M285" s="60"/>
      <c r="N285" s="6" t="str">
        <f t="shared" ref="N285:N296" si="116">IF(M285*$C285=0, "", M285*$C285)</f>
        <v/>
      </c>
      <c r="O285" s="7">
        <f t="shared" ref="O285:O296" si="117">MIN(F285,H285,J285,L285,N285)</f>
        <v>645</v>
      </c>
    </row>
    <row r="286" spans="2:15" x14ac:dyDescent="0.3">
      <c r="B286" s="15"/>
      <c r="C286" s="5"/>
      <c r="D286" s="5"/>
      <c r="E286" s="60"/>
      <c r="F286" s="6"/>
      <c r="G286" s="60"/>
      <c r="H286" s="6"/>
      <c r="I286" s="60"/>
      <c r="J286" s="6"/>
      <c r="K286" s="60"/>
      <c r="L286" s="6" t="str">
        <f t="shared" si="115"/>
        <v/>
      </c>
      <c r="M286" s="60"/>
      <c r="N286" s="6" t="str">
        <f t="shared" si="116"/>
        <v/>
      </c>
      <c r="O286" s="7">
        <f t="shared" si="117"/>
        <v>0</v>
      </c>
    </row>
    <row r="287" spans="2:15" hidden="1" x14ac:dyDescent="0.3">
      <c r="B287" s="15"/>
      <c r="C287" s="5"/>
      <c r="D287" s="5"/>
      <c r="E287" s="60"/>
      <c r="F287" s="6"/>
      <c r="G287" s="60"/>
      <c r="H287" s="6"/>
      <c r="I287" s="60"/>
      <c r="J287" s="6"/>
      <c r="K287" s="60"/>
      <c r="L287" s="6" t="str">
        <f t="shared" si="115"/>
        <v/>
      </c>
      <c r="M287" s="60"/>
      <c r="N287" s="6" t="str">
        <f t="shared" si="116"/>
        <v/>
      </c>
      <c r="O287" s="7">
        <f t="shared" si="117"/>
        <v>0</v>
      </c>
    </row>
    <row r="288" spans="2:15" hidden="1" x14ac:dyDescent="0.3">
      <c r="B288" s="15"/>
      <c r="C288" s="5"/>
      <c r="D288" s="5"/>
      <c r="E288" s="60"/>
      <c r="F288" s="6"/>
      <c r="G288" s="60"/>
      <c r="H288" s="6"/>
      <c r="I288" s="60"/>
      <c r="J288" s="6"/>
      <c r="K288" s="60"/>
      <c r="L288" s="6" t="str">
        <f t="shared" si="115"/>
        <v/>
      </c>
      <c r="M288" s="60"/>
      <c r="N288" s="6" t="str">
        <f t="shared" si="116"/>
        <v/>
      </c>
      <c r="O288" s="7">
        <f t="shared" si="117"/>
        <v>0</v>
      </c>
    </row>
    <row r="289" spans="2:15" hidden="1" x14ac:dyDescent="0.3">
      <c r="B289" s="15"/>
      <c r="C289" s="5"/>
      <c r="D289" s="5"/>
      <c r="E289" s="60"/>
      <c r="F289" s="6"/>
      <c r="G289" s="60"/>
      <c r="H289" s="6"/>
      <c r="I289" s="60"/>
      <c r="J289" s="6"/>
      <c r="K289" s="60"/>
      <c r="L289" s="6" t="str">
        <f t="shared" si="115"/>
        <v/>
      </c>
      <c r="M289" s="60"/>
      <c r="N289" s="6" t="str">
        <f t="shared" si="116"/>
        <v/>
      </c>
      <c r="O289" s="7">
        <f t="shared" si="117"/>
        <v>0</v>
      </c>
    </row>
    <row r="290" spans="2:15" hidden="1" x14ac:dyDescent="0.3">
      <c r="B290" s="15"/>
      <c r="C290" s="5"/>
      <c r="D290" s="5"/>
      <c r="E290" s="60"/>
      <c r="F290" s="6"/>
      <c r="G290" s="60"/>
      <c r="H290" s="6"/>
      <c r="I290" s="60"/>
      <c r="J290" s="6"/>
      <c r="K290" s="60"/>
      <c r="L290" s="6" t="str">
        <f t="shared" si="115"/>
        <v/>
      </c>
      <c r="M290" s="60"/>
      <c r="N290" s="6" t="str">
        <f t="shared" si="116"/>
        <v/>
      </c>
      <c r="O290" s="7">
        <f t="shared" si="117"/>
        <v>0</v>
      </c>
    </row>
    <row r="291" spans="2:15" hidden="1" x14ac:dyDescent="0.3">
      <c r="B291" s="8"/>
      <c r="C291" s="5"/>
      <c r="D291" s="5"/>
      <c r="E291" s="60"/>
      <c r="F291" s="6"/>
      <c r="G291" s="60"/>
      <c r="H291" s="6" t="str">
        <f t="shared" ref="H291:H296" si="118">IF(G291*$C291=0, "", G291*$C291)</f>
        <v/>
      </c>
      <c r="I291" s="60"/>
      <c r="J291" s="6" t="str">
        <f t="shared" ref="J291:J296" si="119">IF(I291*$C291=0, "", I291*$C291)</f>
        <v/>
      </c>
      <c r="K291" s="60"/>
      <c r="L291" s="6" t="str">
        <f t="shared" si="115"/>
        <v/>
      </c>
      <c r="M291" s="60"/>
      <c r="N291" s="6" t="str">
        <f t="shared" si="116"/>
        <v/>
      </c>
      <c r="O291" s="7">
        <f t="shared" si="117"/>
        <v>0</v>
      </c>
    </row>
    <row r="292" spans="2:15" hidden="1" x14ac:dyDescent="0.3">
      <c r="B292" s="8"/>
      <c r="C292" s="5"/>
      <c r="D292" s="5"/>
      <c r="E292" s="60"/>
      <c r="F292" s="6"/>
      <c r="G292" s="60"/>
      <c r="H292" s="6" t="str">
        <f t="shared" si="118"/>
        <v/>
      </c>
      <c r="I292" s="60"/>
      <c r="J292" s="6" t="str">
        <f t="shared" si="119"/>
        <v/>
      </c>
      <c r="K292" s="60"/>
      <c r="L292" s="6" t="str">
        <f t="shared" si="115"/>
        <v/>
      </c>
      <c r="M292" s="60"/>
      <c r="N292" s="6" t="str">
        <f t="shared" si="116"/>
        <v/>
      </c>
      <c r="O292" s="7">
        <f t="shared" si="117"/>
        <v>0</v>
      </c>
    </row>
    <row r="293" spans="2:15" hidden="1" x14ac:dyDescent="0.3">
      <c r="B293" s="8"/>
      <c r="C293" s="5"/>
      <c r="D293" s="5"/>
      <c r="E293" s="60"/>
      <c r="F293" s="6"/>
      <c r="G293" s="60"/>
      <c r="H293" s="6" t="str">
        <f t="shared" si="118"/>
        <v/>
      </c>
      <c r="I293" s="60"/>
      <c r="J293" s="6" t="str">
        <f t="shared" si="119"/>
        <v/>
      </c>
      <c r="K293" s="60"/>
      <c r="L293" s="6" t="str">
        <f t="shared" si="115"/>
        <v/>
      </c>
      <c r="M293" s="60"/>
      <c r="N293" s="6" t="str">
        <f t="shared" si="116"/>
        <v/>
      </c>
      <c r="O293" s="7">
        <f t="shared" si="117"/>
        <v>0</v>
      </c>
    </row>
    <row r="294" spans="2:15" hidden="1" x14ac:dyDescent="0.3">
      <c r="B294" s="8"/>
      <c r="C294" s="5"/>
      <c r="D294" s="10"/>
      <c r="E294" s="60"/>
      <c r="F294" s="6" t="str">
        <f t="shared" ref="F294:F296" si="120">IF(E294*$C294=0, "", E294*$C294)</f>
        <v/>
      </c>
      <c r="G294" s="60"/>
      <c r="H294" s="6" t="str">
        <f t="shared" si="118"/>
        <v/>
      </c>
      <c r="I294" s="60"/>
      <c r="J294" s="6" t="str">
        <f t="shared" si="119"/>
        <v/>
      </c>
      <c r="K294" s="60"/>
      <c r="L294" s="6" t="str">
        <f t="shared" si="115"/>
        <v/>
      </c>
      <c r="M294" s="60"/>
      <c r="N294" s="6" t="str">
        <f t="shared" si="116"/>
        <v/>
      </c>
      <c r="O294" s="7">
        <f t="shared" si="117"/>
        <v>0</v>
      </c>
    </row>
    <row r="295" spans="2:15" hidden="1" x14ac:dyDescent="0.3">
      <c r="B295" s="8"/>
      <c r="C295" s="5"/>
      <c r="D295" s="10"/>
      <c r="E295" s="60"/>
      <c r="F295" s="6" t="str">
        <f t="shared" si="120"/>
        <v/>
      </c>
      <c r="G295" s="60"/>
      <c r="H295" s="6" t="str">
        <f t="shared" si="118"/>
        <v/>
      </c>
      <c r="I295" s="60"/>
      <c r="J295" s="6" t="str">
        <f t="shared" si="119"/>
        <v/>
      </c>
      <c r="K295" s="60"/>
      <c r="L295" s="6" t="str">
        <f t="shared" si="115"/>
        <v/>
      </c>
      <c r="M295" s="60"/>
      <c r="N295" s="6" t="str">
        <f t="shared" si="116"/>
        <v/>
      </c>
      <c r="O295" s="7">
        <f t="shared" si="117"/>
        <v>0</v>
      </c>
    </row>
    <row r="296" spans="2:15" hidden="1" x14ac:dyDescent="0.3">
      <c r="B296" s="8"/>
      <c r="C296" s="5"/>
      <c r="D296" s="10"/>
      <c r="E296" s="60"/>
      <c r="F296" s="6" t="str">
        <f t="shared" si="120"/>
        <v/>
      </c>
      <c r="G296" s="60"/>
      <c r="H296" s="6" t="str">
        <f t="shared" si="118"/>
        <v/>
      </c>
      <c r="I296" s="60"/>
      <c r="J296" s="6" t="str">
        <f t="shared" si="119"/>
        <v/>
      </c>
      <c r="K296" s="60"/>
      <c r="L296" s="6" t="str">
        <f t="shared" si="115"/>
        <v/>
      </c>
      <c r="M296" s="60"/>
      <c r="N296" s="6" t="str">
        <f t="shared" si="116"/>
        <v/>
      </c>
      <c r="O296" s="7">
        <f t="shared" si="117"/>
        <v>0</v>
      </c>
    </row>
    <row r="297" spans="2:15" x14ac:dyDescent="0.3">
      <c r="B297" s="135" t="s">
        <v>20</v>
      </c>
      <c r="C297" s="136"/>
      <c r="D297" s="137"/>
      <c r="E297" s="138">
        <f>IF(SUM(F285:F296)=0, "",SUM(F285:F296))</f>
        <v>645</v>
      </c>
      <c r="F297" s="139"/>
      <c r="G297" s="140">
        <f>IF(SUM(H285:H296)=0, "",SUM(H285:H296))</f>
        <v>660</v>
      </c>
      <c r="H297" s="141"/>
      <c r="I297" s="142" t="str">
        <f>IF(SUM(J285:J296)=0, "",SUM(J285:J296))</f>
        <v/>
      </c>
      <c r="J297" s="143"/>
      <c r="K297" s="142" t="str">
        <f>IF(SUM(L285:L296)=0, "",SUM(L285:L296))</f>
        <v/>
      </c>
      <c r="L297" s="143"/>
      <c r="M297" s="142" t="str">
        <f>IF(SUM(N285:N296)=0, "",SUM(N285:N296))</f>
        <v/>
      </c>
      <c r="N297" s="144"/>
      <c r="O297" s="145">
        <f>SUM(O285:O296)</f>
        <v>645</v>
      </c>
    </row>
    <row r="298" spans="2:15" x14ac:dyDescent="0.3">
      <c r="B298" s="135" t="s">
        <v>78</v>
      </c>
      <c r="C298" s="136"/>
      <c r="D298" s="137"/>
      <c r="E298" s="142"/>
      <c r="F298" s="143"/>
      <c r="G298" s="142"/>
      <c r="H298" s="143"/>
      <c r="I298" s="142"/>
      <c r="J298" s="144"/>
      <c r="K298" s="142" t="str">
        <f>K297</f>
        <v/>
      </c>
      <c r="L298" s="144"/>
      <c r="M298" s="142" t="str">
        <f>M297</f>
        <v/>
      </c>
      <c r="N298" s="144"/>
      <c r="O298" s="146"/>
    </row>
    <row r="299" spans="2:15" x14ac:dyDescent="0.3">
      <c r="B299" s="16"/>
      <c r="C299" s="16"/>
      <c r="D299" s="16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8"/>
    </row>
    <row r="300" spans="2:15" x14ac:dyDescent="0.3">
      <c r="B300" s="16"/>
      <c r="C300" s="16"/>
      <c r="D300" s="16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8"/>
    </row>
    <row r="301" spans="2:15" x14ac:dyDescent="0.3">
      <c r="B301" s="16"/>
      <c r="C301" s="16"/>
      <c r="D301" s="16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8"/>
    </row>
    <row r="302" spans="2:15" x14ac:dyDescent="0.3">
      <c r="B302" s="16"/>
      <c r="C302" s="16"/>
      <c r="D302" s="16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8"/>
    </row>
    <row r="303" spans="2:15" ht="17.399999999999999" x14ac:dyDescent="0.3">
      <c r="B303" s="20" t="s">
        <v>108</v>
      </c>
      <c r="C303" s="2"/>
      <c r="D303" s="55"/>
      <c r="E303" s="129" t="s">
        <v>72</v>
      </c>
      <c r="F303" s="130"/>
      <c r="G303" s="130"/>
      <c r="H303" s="130"/>
      <c r="I303" s="131"/>
      <c r="J303" s="131"/>
      <c r="K303" s="131"/>
      <c r="L303" s="131"/>
      <c r="M303" s="131"/>
      <c r="N303" s="131"/>
      <c r="O303" s="58" t="s">
        <v>73</v>
      </c>
    </row>
    <row r="304" spans="2:15" ht="17.399999999999999" customHeight="1" x14ac:dyDescent="0.3">
      <c r="B304" s="56"/>
      <c r="C304" s="2"/>
      <c r="D304" s="55"/>
      <c r="E304" s="129" t="s">
        <v>104</v>
      </c>
      <c r="F304" s="130"/>
      <c r="G304" s="129" t="s">
        <v>35</v>
      </c>
      <c r="H304" s="130"/>
      <c r="I304" s="129" t="s">
        <v>16</v>
      </c>
      <c r="J304" s="130"/>
      <c r="K304" s="129" t="s">
        <v>16</v>
      </c>
      <c r="L304" s="130"/>
      <c r="M304" s="129" t="s">
        <v>16</v>
      </c>
      <c r="N304" s="132"/>
      <c r="O304" s="133" t="s">
        <v>74</v>
      </c>
    </row>
    <row r="305" spans="2:15" ht="17.399999999999999" x14ac:dyDescent="0.3">
      <c r="B305" s="45" t="s">
        <v>34</v>
      </c>
      <c r="C305" s="57" t="s">
        <v>75</v>
      </c>
      <c r="D305" s="46" t="s">
        <v>76</v>
      </c>
      <c r="E305" s="47" t="s">
        <v>77</v>
      </c>
      <c r="F305" s="48" t="s">
        <v>20</v>
      </c>
      <c r="G305" s="47" t="s">
        <v>77</v>
      </c>
      <c r="H305" s="49" t="s">
        <v>20</v>
      </c>
      <c r="I305" s="47" t="s">
        <v>77</v>
      </c>
      <c r="J305" s="49" t="s">
        <v>20</v>
      </c>
      <c r="K305" s="47" t="s">
        <v>77</v>
      </c>
      <c r="L305" s="49" t="s">
        <v>20</v>
      </c>
      <c r="M305" s="47" t="s">
        <v>77</v>
      </c>
      <c r="N305" s="48" t="s">
        <v>20</v>
      </c>
      <c r="O305" s="134"/>
    </row>
    <row r="306" spans="2:15" x14ac:dyDescent="0.3">
      <c r="B306" s="15" t="s">
        <v>106</v>
      </c>
      <c r="C306" s="5">
        <v>11</v>
      </c>
      <c r="D306" s="5" t="s">
        <v>27</v>
      </c>
      <c r="E306" s="60">
        <v>402</v>
      </c>
      <c r="F306" s="6">
        <f t="shared" ref="F306:F307" si="121">IF(E306*$C306=0, "", E306*$C306)</f>
        <v>4422</v>
      </c>
      <c r="G306" s="60">
        <v>395</v>
      </c>
      <c r="H306" s="6">
        <f t="shared" ref="H306:H307" si="122">IF(G306*$C306=0, "", G306*$C306)</f>
        <v>4345</v>
      </c>
      <c r="I306" s="60"/>
      <c r="J306" s="6"/>
      <c r="K306" s="60"/>
      <c r="L306" s="6"/>
      <c r="M306" s="60"/>
      <c r="N306" s="6" t="str">
        <f t="shared" ref="N306:N317" si="123">IF(M306*$C306=0, "", M306*$C306)</f>
        <v/>
      </c>
      <c r="O306" s="7">
        <f t="shared" ref="O306:O317" si="124">MIN(F306,H306,J306,L306,N306)</f>
        <v>4345</v>
      </c>
    </row>
    <row r="307" spans="2:15" x14ac:dyDescent="0.3">
      <c r="B307" s="8" t="s">
        <v>177</v>
      </c>
      <c r="C307" s="5">
        <v>2</v>
      </c>
      <c r="D307" s="5" t="s">
        <v>21</v>
      </c>
      <c r="E307" s="65">
        <v>600</v>
      </c>
      <c r="F307" s="6">
        <f t="shared" si="121"/>
        <v>1200</v>
      </c>
      <c r="G307" s="65">
        <v>600</v>
      </c>
      <c r="H307" s="6">
        <f t="shared" si="122"/>
        <v>1200</v>
      </c>
      <c r="I307" s="65"/>
      <c r="J307" s="6"/>
      <c r="K307" s="60"/>
      <c r="L307" s="6"/>
      <c r="M307" s="60"/>
      <c r="N307" s="6" t="str">
        <f t="shared" si="123"/>
        <v/>
      </c>
      <c r="O307" s="7">
        <f t="shared" si="124"/>
        <v>1200</v>
      </c>
    </row>
    <row r="308" spans="2:15" hidden="1" x14ac:dyDescent="0.3">
      <c r="B308" s="15"/>
      <c r="C308" s="5"/>
      <c r="D308" s="5"/>
      <c r="E308" s="60"/>
      <c r="F308" s="6"/>
      <c r="G308" s="60"/>
      <c r="H308" s="6"/>
      <c r="I308" s="60"/>
      <c r="J308" s="6"/>
      <c r="K308" s="60"/>
      <c r="L308" s="6"/>
      <c r="M308" s="60"/>
      <c r="N308" s="6" t="str">
        <f t="shared" si="123"/>
        <v/>
      </c>
      <c r="O308" s="7">
        <f t="shared" si="124"/>
        <v>0</v>
      </c>
    </row>
    <row r="309" spans="2:15" hidden="1" x14ac:dyDescent="0.3">
      <c r="B309" s="15"/>
      <c r="C309" s="5"/>
      <c r="D309" s="5"/>
      <c r="E309" s="60"/>
      <c r="F309" s="6"/>
      <c r="G309" s="60"/>
      <c r="H309" s="6"/>
      <c r="I309" s="60"/>
      <c r="J309" s="6"/>
      <c r="K309" s="60"/>
      <c r="L309" s="6"/>
      <c r="M309" s="60"/>
      <c r="N309" s="6" t="str">
        <f t="shared" si="123"/>
        <v/>
      </c>
      <c r="O309" s="7">
        <f t="shared" si="124"/>
        <v>0</v>
      </c>
    </row>
    <row r="310" spans="2:15" hidden="1" x14ac:dyDescent="0.3">
      <c r="B310" s="15"/>
      <c r="C310" s="5"/>
      <c r="D310" s="5"/>
      <c r="E310" s="60"/>
      <c r="F310" s="6"/>
      <c r="G310" s="60"/>
      <c r="H310" s="6"/>
      <c r="I310" s="60"/>
      <c r="J310" s="6"/>
      <c r="K310" s="60"/>
      <c r="L310" s="6" t="str">
        <f t="shared" ref="L310:L317" si="125">IF(K310*$C310=0, "", K310*$C310)</f>
        <v/>
      </c>
      <c r="M310" s="60"/>
      <c r="N310" s="6" t="str">
        <f t="shared" si="123"/>
        <v/>
      </c>
      <c r="O310" s="7">
        <f t="shared" si="124"/>
        <v>0</v>
      </c>
    </row>
    <row r="311" spans="2:15" hidden="1" x14ac:dyDescent="0.3">
      <c r="B311" s="15"/>
      <c r="C311" s="5"/>
      <c r="D311" s="5"/>
      <c r="E311" s="60"/>
      <c r="F311" s="6"/>
      <c r="G311" s="60"/>
      <c r="H311" s="6"/>
      <c r="I311" s="60"/>
      <c r="J311" s="6"/>
      <c r="K311" s="60"/>
      <c r="L311" s="6" t="str">
        <f t="shared" si="125"/>
        <v/>
      </c>
      <c r="M311" s="60"/>
      <c r="N311" s="6" t="str">
        <f t="shared" si="123"/>
        <v/>
      </c>
      <c r="O311" s="7">
        <f t="shared" si="124"/>
        <v>0</v>
      </c>
    </row>
    <row r="312" spans="2:15" hidden="1" x14ac:dyDescent="0.3">
      <c r="B312" s="8"/>
      <c r="C312" s="5"/>
      <c r="D312" s="5"/>
      <c r="E312" s="60"/>
      <c r="F312" s="6"/>
      <c r="G312" s="60"/>
      <c r="H312" s="6" t="str">
        <f t="shared" ref="H312:H317" si="126">IF(G312*$C312=0, "", G312*$C312)</f>
        <v/>
      </c>
      <c r="I312" s="60"/>
      <c r="J312" s="6" t="str">
        <f t="shared" ref="J312:J317" si="127">IF(I312*$C312=0, "", I312*$C312)</f>
        <v/>
      </c>
      <c r="K312" s="60"/>
      <c r="L312" s="6" t="str">
        <f t="shared" si="125"/>
        <v/>
      </c>
      <c r="M312" s="60"/>
      <c r="N312" s="6" t="str">
        <f t="shared" si="123"/>
        <v/>
      </c>
      <c r="O312" s="7">
        <f t="shared" si="124"/>
        <v>0</v>
      </c>
    </row>
    <row r="313" spans="2:15" hidden="1" x14ac:dyDescent="0.3">
      <c r="B313" s="8"/>
      <c r="C313" s="5"/>
      <c r="D313" s="5"/>
      <c r="E313" s="60"/>
      <c r="F313" s="6"/>
      <c r="G313" s="60"/>
      <c r="H313" s="6" t="str">
        <f t="shared" si="126"/>
        <v/>
      </c>
      <c r="I313" s="60"/>
      <c r="J313" s="6" t="str">
        <f t="shared" si="127"/>
        <v/>
      </c>
      <c r="K313" s="60"/>
      <c r="L313" s="6" t="str">
        <f t="shared" si="125"/>
        <v/>
      </c>
      <c r="M313" s="60"/>
      <c r="N313" s="6" t="str">
        <f t="shared" si="123"/>
        <v/>
      </c>
      <c r="O313" s="7">
        <f t="shared" si="124"/>
        <v>0</v>
      </c>
    </row>
    <row r="314" spans="2:15" hidden="1" x14ac:dyDescent="0.3">
      <c r="B314" s="8"/>
      <c r="C314" s="5"/>
      <c r="D314" s="5"/>
      <c r="E314" s="60"/>
      <c r="F314" s="6"/>
      <c r="G314" s="60"/>
      <c r="H314" s="6" t="str">
        <f t="shared" si="126"/>
        <v/>
      </c>
      <c r="I314" s="60"/>
      <c r="J314" s="6" t="str">
        <f t="shared" si="127"/>
        <v/>
      </c>
      <c r="K314" s="60"/>
      <c r="L314" s="6" t="str">
        <f t="shared" si="125"/>
        <v/>
      </c>
      <c r="M314" s="60"/>
      <c r="N314" s="6" t="str">
        <f t="shared" si="123"/>
        <v/>
      </c>
      <c r="O314" s="7">
        <f t="shared" si="124"/>
        <v>0</v>
      </c>
    </row>
    <row r="315" spans="2:15" hidden="1" x14ac:dyDescent="0.3">
      <c r="B315" s="8"/>
      <c r="C315" s="5"/>
      <c r="D315" s="10"/>
      <c r="E315" s="60"/>
      <c r="F315" s="6" t="str">
        <f t="shared" ref="F315:F317" si="128">IF(E315*$C315=0, "", E315*$C315)</f>
        <v/>
      </c>
      <c r="G315" s="60"/>
      <c r="H315" s="6" t="str">
        <f t="shared" si="126"/>
        <v/>
      </c>
      <c r="I315" s="60"/>
      <c r="J315" s="6" t="str">
        <f t="shared" si="127"/>
        <v/>
      </c>
      <c r="K315" s="60"/>
      <c r="L315" s="6" t="str">
        <f t="shared" si="125"/>
        <v/>
      </c>
      <c r="M315" s="60"/>
      <c r="N315" s="6" t="str">
        <f t="shared" si="123"/>
        <v/>
      </c>
      <c r="O315" s="7">
        <f t="shared" si="124"/>
        <v>0</v>
      </c>
    </row>
    <row r="316" spans="2:15" hidden="1" x14ac:dyDescent="0.3">
      <c r="B316" s="8"/>
      <c r="C316" s="5"/>
      <c r="D316" s="10"/>
      <c r="E316" s="60"/>
      <c r="F316" s="6" t="str">
        <f t="shared" si="128"/>
        <v/>
      </c>
      <c r="G316" s="60"/>
      <c r="H316" s="6" t="str">
        <f t="shared" si="126"/>
        <v/>
      </c>
      <c r="I316" s="60"/>
      <c r="J316" s="6" t="str">
        <f t="shared" si="127"/>
        <v/>
      </c>
      <c r="K316" s="60"/>
      <c r="L316" s="6" t="str">
        <f t="shared" si="125"/>
        <v/>
      </c>
      <c r="M316" s="60"/>
      <c r="N316" s="6" t="str">
        <f t="shared" si="123"/>
        <v/>
      </c>
      <c r="O316" s="7">
        <f t="shared" si="124"/>
        <v>0</v>
      </c>
    </row>
    <row r="317" spans="2:15" hidden="1" x14ac:dyDescent="0.3">
      <c r="B317" s="8"/>
      <c r="C317" s="5"/>
      <c r="D317" s="10"/>
      <c r="E317" s="60"/>
      <c r="F317" s="6" t="str">
        <f t="shared" si="128"/>
        <v/>
      </c>
      <c r="G317" s="60"/>
      <c r="H317" s="6" t="str">
        <f t="shared" si="126"/>
        <v/>
      </c>
      <c r="I317" s="60"/>
      <c r="J317" s="6" t="str">
        <f t="shared" si="127"/>
        <v/>
      </c>
      <c r="K317" s="60"/>
      <c r="L317" s="6" t="str">
        <f t="shared" si="125"/>
        <v/>
      </c>
      <c r="M317" s="60"/>
      <c r="N317" s="6" t="str">
        <f t="shared" si="123"/>
        <v/>
      </c>
      <c r="O317" s="7">
        <f t="shared" si="124"/>
        <v>0</v>
      </c>
    </row>
    <row r="318" spans="2:15" x14ac:dyDescent="0.3">
      <c r="B318" s="135" t="s">
        <v>20</v>
      </c>
      <c r="C318" s="136"/>
      <c r="D318" s="137"/>
      <c r="E318" s="140">
        <f>IF(SUM(F306:F317)=0, "",SUM(F306:F317))</f>
        <v>5622</v>
      </c>
      <c r="F318" s="141"/>
      <c r="G318" s="138">
        <f>IF(SUM(H306:H317)=0, "",SUM(H306:H317))</f>
        <v>5545</v>
      </c>
      <c r="H318" s="139"/>
      <c r="I318" s="140" t="str">
        <f>IF(SUM(J306:J317)=0, "",SUM(J306:J317))</f>
        <v/>
      </c>
      <c r="J318" s="141"/>
      <c r="K318" s="140" t="str">
        <f>IF(SUM(L306:L317)=0, "",SUM(L306:L317))</f>
        <v/>
      </c>
      <c r="L318" s="141"/>
      <c r="M318" s="142" t="str">
        <f>IF(SUM(N306:N317)=0, "",SUM(N306:N317))</f>
        <v/>
      </c>
      <c r="N318" s="144"/>
      <c r="O318" s="149">
        <f>SUM(O306:O317)</f>
        <v>5545</v>
      </c>
    </row>
    <row r="319" spans="2:15" x14ac:dyDescent="0.3">
      <c r="B319" s="135" t="s">
        <v>78</v>
      </c>
      <c r="C319" s="136"/>
      <c r="D319" s="137"/>
      <c r="E319" s="142"/>
      <c r="F319" s="143"/>
      <c r="G319" s="142"/>
      <c r="H319" s="143"/>
      <c r="I319" s="142"/>
      <c r="J319" s="144"/>
      <c r="K319" s="142"/>
      <c r="L319" s="144"/>
      <c r="M319" s="142" t="str">
        <f>M318</f>
        <v/>
      </c>
      <c r="N319" s="144"/>
      <c r="O319" s="150"/>
    </row>
    <row r="320" spans="2:15" x14ac:dyDescent="0.3">
      <c r="B320" s="16"/>
      <c r="C320" s="16"/>
      <c r="D320" s="16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22"/>
    </row>
    <row r="321" spans="2:15" x14ac:dyDescent="0.3">
      <c r="B321" s="16"/>
      <c r="C321" s="16"/>
      <c r="D321" s="16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8"/>
    </row>
    <row r="322" spans="2:15" x14ac:dyDescent="0.3">
      <c r="B322" s="16"/>
      <c r="C322" s="16"/>
      <c r="D322" s="16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22"/>
    </row>
    <row r="323" spans="2:15" x14ac:dyDescent="0.3">
      <c r="B323" s="16"/>
      <c r="C323" s="16"/>
      <c r="D323" s="16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8"/>
    </row>
    <row r="324" spans="2:15" ht="17.399999999999999" x14ac:dyDescent="0.3">
      <c r="B324" s="20" t="s">
        <v>108</v>
      </c>
      <c r="C324" s="2"/>
      <c r="D324" s="55"/>
      <c r="E324" s="129" t="s">
        <v>72</v>
      </c>
      <c r="F324" s="130"/>
      <c r="G324" s="130"/>
      <c r="H324" s="130"/>
      <c r="I324" s="131"/>
      <c r="J324" s="131"/>
      <c r="K324" s="131"/>
      <c r="L324" s="131"/>
      <c r="M324" s="131"/>
      <c r="N324" s="131"/>
      <c r="O324" s="58" t="s">
        <v>73</v>
      </c>
    </row>
    <row r="325" spans="2:15" ht="17.399999999999999" customHeight="1" x14ac:dyDescent="0.3">
      <c r="B325" s="56"/>
      <c r="C325" s="2"/>
      <c r="D325" s="55"/>
      <c r="E325" s="129" t="s">
        <v>80</v>
      </c>
      <c r="F325" s="130"/>
      <c r="G325" s="129" t="s">
        <v>16</v>
      </c>
      <c r="H325" s="130"/>
      <c r="I325" s="129" t="s">
        <v>16</v>
      </c>
      <c r="J325" s="130"/>
      <c r="K325" s="129" t="s">
        <v>16</v>
      </c>
      <c r="L325" s="130"/>
      <c r="M325" s="129" t="s">
        <v>16</v>
      </c>
      <c r="N325" s="132"/>
      <c r="O325" s="133" t="s">
        <v>74</v>
      </c>
    </row>
    <row r="326" spans="2:15" ht="17.399999999999999" x14ac:dyDescent="0.3">
      <c r="B326" s="45" t="s">
        <v>126</v>
      </c>
      <c r="C326" s="57" t="s">
        <v>75</v>
      </c>
      <c r="D326" s="46" t="s">
        <v>76</v>
      </c>
      <c r="E326" s="47" t="s">
        <v>77</v>
      </c>
      <c r="F326" s="48" t="s">
        <v>20</v>
      </c>
      <c r="G326" s="47" t="s">
        <v>77</v>
      </c>
      <c r="H326" s="49" t="s">
        <v>20</v>
      </c>
      <c r="I326" s="47" t="s">
        <v>77</v>
      </c>
      <c r="J326" s="49" t="s">
        <v>20</v>
      </c>
      <c r="K326" s="47" t="s">
        <v>77</v>
      </c>
      <c r="L326" s="49" t="s">
        <v>20</v>
      </c>
      <c r="M326" s="47" t="s">
        <v>77</v>
      </c>
      <c r="N326" s="48" t="s">
        <v>20</v>
      </c>
      <c r="O326" s="134"/>
    </row>
    <row r="327" spans="2:15" x14ac:dyDescent="0.3">
      <c r="B327" s="15" t="s">
        <v>189</v>
      </c>
      <c r="C327" s="5">
        <v>4</v>
      </c>
      <c r="D327" s="5" t="s">
        <v>190</v>
      </c>
      <c r="E327" s="60">
        <v>100</v>
      </c>
      <c r="F327" s="6">
        <f t="shared" ref="F327:F328" si="129">IF(E327*$C327=0, "", E327*$C327)</f>
        <v>400</v>
      </c>
      <c r="G327" s="60"/>
      <c r="H327" s="6" t="str">
        <f t="shared" ref="H327" si="130">IF(G327*$C327=0, "", G327*$C327)</f>
        <v/>
      </c>
      <c r="I327" s="60"/>
      <c r="J327" s="6"/>
      <c r="K327" s="60"/>
      <c r="L327" s="6"/>
      <c r="M327" s="60"/>
      <c r="N327" s="6" t="str">
        <f t="shared" ref="N327:N339" si="131">IF(M327*$C327=0, "", M327*$C327)</f>
        <v/>
      </c>
      <c r="O327" s="7">
        <f t="shared" ref="O327:O339" si="132">MIN(F327,H327,J327,L327,N327)</f>
        <v>400</v>
      </c>
    </row>
    <row r="328" spans="2:15" x14ac:dyDescent="0.3">
      <c r="B328" s="15" t="s">
        <v>209</v>
      </c>
      <c r="C328" s="5">
        <v>3</v>
      </c>
      <c r="D328" s="5" t="s">
        <v>36</v>
      </c>
      <c r="E328" s="70">
        <v>330</v>
      </c>
      <c r="F328" s="6">
        <f t="shared" si="129"/>
        <v>990</v>
      </c>
      <c r="G328" s="70"/>
      <c r="H328" s="6"/>
      <c r="I328" s="70"/>
      <c r="J328" s="6"/>
      <c r="K328" s="70"/>
      <c r="L328" s="6"/>
      <c r="M328" s="70"/>
      <c r="N328" s="6"/>
      <c r="O328" s="7"/>
    </row>
    <row r="329" spans="2:15" x14ac:dyDescent="0.3">
      <c r="B329" s="15"/>
      <c r="C329" s="5"/>
      <c r="D329" s="5"/>
      <c r="E329" s="60"/>
      <c r="F329" s="6"/>
      <c r="G329" s="60"/>
      <c r="H329" s="6"/>
      <c r="I329" s="60"/>
      <c r="J329" s="6"/>
      <c r="K329" s="60"/>
      <c r="L329" s="6"/>
      <c r="M329" s="60"/>
      <c r="N329" s="6" t="str">
        <f t="shared" si="131"/>
        <v/>
      </c>
      <c r="O329" s="7">
        <f t="shared" si="132"/>
        <v>0</v>
      </c>
    </row>
    <row r="330" spans="2:15" hidden="1" x14ac:dyDescent="0.3">
      <c r="B330" s="15"/>
      <c r="C330" s="5"/>
      <c r="D330" s="5"/>
      <c r="E330" s="60"/>
      <c r="F330" s="6"/>
      <c r="G330" s="60"/>
      <c r="H330" s="6"/>
      <c r="I330" s="60"/>
      <c r="J330" s="6"/>
      <c r="K330" s="60"/>
      <c r="L330" s="6"/>
      <c r="M330" s="60"/>
      <c r="N330" s="6" t="str">
        <f t="shared" si="131"/>
        <v/>
      </c>
      <c r="O330" s="7">
        <f t="shared" si="132"/>
        <v>0</v>
      </c>
    </row>
    <row r="331" spans="2:15" hidden="1" x14ac:dyDescent="0.3">
      <c r="B331" s="15"/>
      <c r="C331" s="5"/>
      <c r="D331" s="5"/>
      <c r="E331" s="60"/>
      <c r="F331" s="6"/>
      <c r="G331" s="60"/>
      <c r="H331" s="6"/>
      <c r="I331" s="60"/>
      <c r="J331" s="6"/>
      <c r="K331" s="60"/>
      <c r="L331" s="6"/>
      <c r="M331" s="60"/>
      <c r="N331" s="6" t="str">
        <f t="shared" si="131"/>
        <v/>
      </c>
      <c r="O331" s="7">
        <f t="shared" si="132"/>
        <v>0</v>
      </c>
    </row>
    <row r="332" spans="2:15" hidden="1" x14ac:dyDescent="0.3">
      <c r="B332" s="15"/>
      <c r="C332" s="5"/>
      <c r="D332" s="5"/>
      <c r="E332" s="60"/>
      <c r="F332" s="6"/>
      <c r="G332" s="60"/>
      <c r="H332" s="6"/>
      <c r="I332" s="60"/>
      <c r="J332" s="6"/>
      <c r="K332" s="60"/>
      <c r="L332" s="6" t="str">
        <f t="shared" ref="L332:L339" si="133">IF(K332*$C332=0, "", K332*$C332)</f>
        <v/>
      </c>
      <c r="M332" s="60"/>
      <c r="N332" s="6" t="str">
        <f t="shared" si="131"/>
        <v/>
      </c>
      <c r="O332" s="7">
        <f t="shared" si="132"/>
        <v>0</v>
      </c>
    </row>
    <row r="333" spans="2:15" hidden="1" x14ac:dyDescent="0.3">
      <c r="B333" s="15"/>
      <c r="C333" s="5"/>
      <c r="D333" s="5"/>
      <c r="E333" s="60"/>
      <c r="F333" s="6"/>
      <c r="G333" s="60"/>
      <c r="H333" s="6"/>
      <c r="I333" s="60"/>
      <c r="J333" s="6"/>
      <c r="K333" s="60"/>
      <c r="L333" s="6" t="str">
        <f t="shared" si="133"/>
        <v/>
      </c>
      <c r="M333" s="60"/>
      <c r="N333" s="6" t="str">
        <f t="shared" si="131"/>
        <v/>
      </c>
      <c r="O333" s="7">
        <f t="shared" si="132"/>
        <v>0</v>
      </c>
    </row>
    <row r="334" spans="2:15" hidden="1" x14ac:dyDescent="0.3">
      <c r="B334" s="8"/>
      <c r="C334" s="5"/>
      <c r="D334" s="5"/>
      <c r="E334" s="60"/>
      <c r="F334" s="6"/>
      <c r="G334" s="60"/>
      <c r="H334" s="6" t="str">
        <f t="shared" ref="H334:H339" si="134">IF(G334*$C334=0, "", G334*$C334)</f>
        <v/>
      </c>
      <c r="I334" s="60"/>
      <c r="J334" s="6" t="str">
        <f t="shared" ref="J334:J339" si="135">IF(I334*$C334=0, "", I334*$C334)</f>
        <v/>
      </c>
      <c r="K334" s="60"/>
      <c r="L334" s="6" t="str">
        <f t="shared" si="133"/>
        <v/>
      </c>
      <c r="M334" s="60"/>
      <c r="N334" s="6" t="str">
        <f t="shared" si="131"/>
        <v/>
      </c>
      <c r="O334" s="7">
        <f t="shared" si="132"/>
        <v>0</v>
      </c>
    </row>
    <row r="335" spans="2:15" hidden="1" x14ac:dyDescent="0.3">
      <c r="B335" s="8"/>
      <c r="C335" s="5"/>
      <c r="D335" s="5"/>
      <c r="E335" s="60"/>
      <c r="F335" s="6"/>
      <c r="G335" s="60"/>
      <c r="H335" s="6" t="str">
        <f t="shared" si="134"/>
        <v/>
      </c>
      <c r="I335" s="60"/>
      <c r="J335" s="6" t="str">
        <f t="shared" si="135"/>
        <v/>
      </c>
      <c r="K335" s="60"/>
      <c r="L335" s="6" t="str">
        <f t="shared" si="133"/>
        <v/>
      </c>
      <c r="M335" s="60"/>
      <c r="N335" s="6" t="str">
        <f t="shared" si="131"/>
        <v/>
      </c>
      <c r="O335" s="7">
        <f t="shared" si="132"/>
        <v>0</v>
      </c>
    </row>
    <row r="336" spans="2:15" hidden="1" x14ac:dyDescent="0.3">
      <c r="B336" s="8"/>
      <c r="C336" s="5"/>
      <c r="D336" s="5"/>
      <c r="E336" s="60"/>
      <c r="F336" s="6"/>
      <c r="G336" s="60"/>
      <c r="H336" s="6" t="str">
        <f t="shared" si="134"/>
        <v/>
      </c>
      <c r="I336" s="60"/>
      <c r="J336" s="6" t="str">
        <f t="shared" si="135"/>
        <v/>
      </c>
      <c r="K336" s="60"/>
      <c r="L336" s="6" t="str">
        <f t="shared" si="133"/>
        <v/>
      </c>
      <c r="M336" s="60"/>
      <c r="N336" s="6" t="str">
        <f t="shared" si="131"/>
        <v/>
      </c>
      <c r="O336" s="7">
        <f t="shared" si="132"/>
        <v>0</v>
      </c>
    </row>
    <row r="337" spans="2:15" hidden="1" x14ac:dyDescent="0.3">
      <c r="B337" s="8"/>
      <c r="C337" s="5"/>
      <c r="D337" s="10"/>
      <c r="E337" s="60"/>
      <c r="F337" s="6" t="str">
        <f t="shared" ref="F337:F339" si="136">IF(E337*$C337=0, "", E337*$C337)</f>
        <v/>
      </c>
      <c r="G337" s="60"/>
      <c r="H337" s="6" t="str">
        <f t="shared" si="134"/>
        <v/>
      </c>
      <c r="I337" s="60"/>
      <c r="J337" s="6" t="str">
        <f t="shared" si="135"/>
        <v/>
      </c>
      <c r="K337" s="60"/>
      <c r="L337" s="6" t="str">
        <f t="shared" si="133"/>
        <v/>
      </c>
      <c r="M337" s="60"/>
      <c r="N337" s="6" t="str">
        <f t="shared" si="131"/>
        <v/>
      </c>
      <c r="O337" s="7">
        <f t="shared" si="132"/>
        <v>0</v>
      </c>
    </row>
    <row r="338" spans="2:15" hidden="1" x14ac:dyDescent="0.3">
      <c r="B338" s="8"/>
      <c r="C338" s="5"/>
      <c r="D338" s="10"/>
      <c r="E338" s="60"/>
      <c r="F338" s="6" t="str">
        <f t="shared" si="136"/>
        <v/>
      </c>
      <c r="G338" s="60"/>
      <c r="H338" s="6" t="str">
        <f t="shared" si="134"/>
        <v/>
      </c>
      <c r="I338" s="60"/>
      <c r="J338" s="6" t="str">
        <f t="shared" si="135"/>
        <v/>
      </c>
      <c r="K338" s="60"/>
      <c r="L338" s="6" t="str">
        <f t="shared" si="133"/>
        <v/>
      </c>
      <c r="M338" s="60"/>
      <c r="N338" s="6" t="str">
        <f t="shared" si="131"/>
        <v/>
      </c>
      <c r="O338" s="7">
        <f t="shared" si="132"/>
        <v>0</v>
      </c>
    </row>
    <row r="339" spans="2:15" hidden="1" x14ac:dyDescent="0.3">
      <c r="B339" s="8"/>
      <c r="C339" s="5"/>
      <c r="D339" s="10"/>
      <c r="E339" s="60"/>
      <c r="F339" s="6" t="str">
        <f t="shared" si="136"/>
        <v/>
      </c>
      <c r="G339" s="60"/>
      <c r="H339" s="6" t="str">
        <f t="shared" si="134"/>
        <v/>
      </c>
      <c r="I339" s="60"/>
      <c r="J339" s="6" t="str">
        <f t="shared" si="135"/>
        <v/>
      </c>
      <c r="K339" s="60"/>
      <c r="L339" s="6" t="str">
        <f t="shared" si="133"/>
        <v/>
      </c>
      <c r="M339" s="60"/>
      <c r="N339" s="6" t="str">
        <f t="shared" si="131"/>
        <v/>
      </c>
      <c r="O339" s="7">
        <f t="shared" si="132"/>
        <v>0</v>
      </c>
    </row>
    <row r="340" spans="2:15" x14ac:dyDescent="0.3">
      <c r="B340" s="135" t="s">
        <v>20</v>
      </c>
      <c r="C340" s="136"/>
      <c r="D340" s="137"/>
      <c r="E340" s="138">
        <f>IF(SUM(F327:F339)=0, "",SUM(F327:F339))</f>
        <v>1390</v>
      </c>
      <c r="F340" s="139"/>
      <c r="G340" s="140" t="str">
        <f>IF(SUM(H327:H339)=0, "",SUM(H327:H339))</f>
        <v/>
      </c>
      <c r="H340" s="141"/>
      <c r="I340" s="140" t="str">
        <f>IF(SUM(J327:J339)=0, "",SUM(J327:J339))</f>
        <v/>
      </c>
      <c r="J340" s="141"/>
      <c r="K340" s="140" t="str">
        <f>IF(SUM(L327:L339)=0, "",SUM(L327:L339))</f>
        <v/>
      </c>
      <c r="L340" s="141"/>
      <c r="M340" s="142" t="str">
        <f>IF(SUM(N327:N339)=0, "",SUM(N327:N339))</f>
        <v/>
      </c>
      <c r="N340" s="144"/>
      <c r="O340" s="149">
        <f>SUM(O327:O339)</f>
        <v>400</v>
      </c>
    </row>
    <row r="341" spans="2:15" x14ac:dyDescent="0.3">
      <c r="B341" s="135" t="s">
        <v>78</v>
      </c>
      <c r="C341" s="136"/>
      <c r="D341" s="137"/>
      <c r="E341" s="142"/>
      <c r="F341" s="143"/>
      <c r="G341" s="142"/>
      <c r="H341" s="143"/>
      <c r="I341" s="142"/>
      <c r="J341" s="144"/>
      <c r="K341" s="142"/>
      <c r="L341" s="144"/>
      <c r="M341" s="142" t="str">
        <f>M340</f>
        <v/>
      </c>
      <c r="N341" s="144"/>
      <c r="O341" s="150"/>
    </row>
    <row r="342" spans="2:15" x14ac:dyDescent="0.3">
      <c r="B342" s="16"/>
      <c r="C342" s="16"/>
      <c r="D342" s="16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22"/>
    </row>
    <row r="343" spans="2:15" x14ac:dyDescent="0.3">
      <c r="B343" s="16"/>
      <c r="C343" s="16"/>
      <c r="D343" s="16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22"/>
    </row>
    <row r="344" spans="2:15" ht="17.399999999999999" x14ac:dyDescent="0.3">
      <c r="B344" s="20" t="s">
        <v>108</v>
      </c>
      <c r="C344" s="2"/>
      <c r="D344" s="55"/>
      <c r="E344" s="129" t="s">
        <v>72</v>
      </c>
      <c r="F344" s="130"/>
      <c r="G344" s="130"/>
      <c r="H344" s="130"/>
      <c r="I344" s="131"/>
      <c r="J344" s="131"/>
      <c r="K344" s="131"/>
      <c r="L344" s="131"/>
      <c r="M344" s="131"/>
      <c r="N344" s="131"/>
      <c r="O344" s="58" t="s">
        <v>73</v>
      </c>
    </row>
    <row r="345" spans="2:15" ht="17.399999999999999" customHeight="1" x14ac:dyDescent="0.3">
      <c r="B345" s="56"/>
      <c r="C345" s="2"/>
      <c r="D345" s="55"/>
      <c r="E345" s="129" t="s">
        <v>127</v>
      </c>
      <c r="F345" s="130"/>
      <c r="G345" s="129" t="s">
        <v>35</v>
      </c>
      <c r="H345" s="130"/>
      <c r="I345" s="129" t="s">
        <v>29</v>
      </c>
      <c r="J345" s="130"/>
      <c r="K345" s="129" t="s">
        <v>128</v>
      </c>
      <c r="L345" s="130"/>
      <c r="M345" s="129" t="s">
        <v>16</v>
      </c>
      <c r="N345" s="132"/>
      <c r="O345" s="133" t="s">
        <v>74</v>
      </c>
    </row>
    <row r="346" spans="2:15" ht="17.399999999999999" x14ac:dyDescent="0.3">
      <c r="B346" s="45" t="s">
        <v>47</v>
      </c>
      <c r="C346" s="57" t="s">
        <v>75</v>
      </c>
      <c r="D346" s="46" t="s">
        <v>76</v>
      </c>
      <c r="E346" s="47" t="s">
        <v>77</v>
      </c>
      <c r="F346" s="48" t="s">
        <v>20</v>
      </c>
      <c r="G346" s="47" t="s">
        <v>77</v>
      </c>
      <c r="H346" s="49" t="s">
        <v>20</v>
      </c>
      <c r="I346" s="47" t="s">
        <v>77</v>
      </c>
      <c r="J346" s="49" t="s">
        <v>20</v>
      </c>
      <c r="K346" s="47" t="s">
        <v>77</v>
      </c>
      <c r="L346" s="49" t="s">
        <v>20</v>
      </c>
      <c r="M346" s="47" t="s">
        <v>77</v>
      </c>
      <c r="N346" s="48" t="s">
        <v>20</v>
      </c>
      <c r="O346" s="134"/>
    </row>
    <row r="347" spans="2:15" x14ac:dyDescent="0.3">
      <c r="B347" s="15" t="s">
        <v>193</v>
      </c>
      <c r="C347" s="5">
        <v>300</v>
      </c>
      <c r="D347" s="5" t="s">
        <v>21</v>
      </c>
      <c r="E347" s="60">
        <v>1.4</v>
      </c>
      <c r="F347" s="6">
        <f t="shared" ref="F347:L350" si="137">IF(E347*$C347=0, "", E347*$C347)</f>
        <v>420</v>
      </c>
      <c r="G347" s="60"/>
      <c r="H347" s="6" t="str">
        <f t="shared" ref="H347" si="138">IF(G347*$C347=0, "", G347*$C347)</f>
        <v/>
      </c>
      <c r="I347" s="60"/>
      <c r="J347" s="6"/>
      <c r="K347" s="60"/>
      <c r="L347" s="6"/>
      <c r="M347" s="60"/>
      <c r="N347" s="6" t="str">
        <f t="shared" ref="N347:N358" si="139">IF(M347*$C347=0, "", M347*$C347)</f>
        <v/>
      </c>
      <c r="O347" s="7">
        <f t="shared" ref="O347:O358" si="140">MIN(F347,H347,J347,L347,N347)</f>
        <v>420</v>
      </c>
    </row>
    <row r="348" spans="2:15" x14ac:dyDescent="0.3">
      <c r="B348" s="15" t="s">
        <v>50</v>
      </c>
      <c r="C348" s="5">
        <v>1</v>
      </c>
      <c r="D348" s="5" t="s">
        <v>27</v>
      </c>
      <c r="E348" s="60"/>
      <c r="F348" s="6"/>
      <c r="G348" s="60">
        <v>290</v>
      </c>
      <c r="H348" s="6">
        <f t="shared" si="137"/>
        <v>290</v>
      </c>
      <c r="I348" s="60"/>
      <c r="J348" s="6"/>
      <c r="K348" s="60"/>
      <c r="L348" s="6"/>
      <c r="M348" s="60"/>
      <c r="N348" s="6" t="str">
        <f t="shared" si="139"/>
        <v/>
      </c>
      <c r="O348" s="7">
        <f t="shared" si="140"/>
        <v>290</v>
      </c>
    </row>
    <row r="349" spans="2:15" x14ac:dyDescent="0.3">
      <c r="B349" s="15" t="s">
        <v>129</v>
      </c>
      <c r="C349" s="5">
        <v>12</v>
      </c>
      <c r="D349" s="5" t="s">
        <v>21</v>
      </c>
      <c r="E349" s="60"/>
      <c r="F349" s="6"/>
      <c r="G349" s="60"/>
      <c r="H349" s="6"/>
      <c r="I349" s="60">
        <v>18.899999999999999</v>
      </c>
      <c r="J349" s="6">
        <f t="shared" si="137"/>
        <v>226.79999999999998</v>
      </c>
      <c r="K349" s="60"/>
      <c r="L349" s="6"/>
      <c r="M349" s="60"/>
      <c r="N349" s="6" t="str">
        <f t="shared" si="139"/>
        <v/>
      </c>
      <c r="O349" s="7">
        <f t="shared" si="140"/>
        <v>226.79999999999998</v>
      </c>
    </row>
    <row r="350" spans="2:15" x14ac:dyDescent="0.3">
      <c r="B350" s="15" t="s">
        <v>130</v>
      </c>
      <c r="C350" s="5">
        <v>6</v>
      </c>
      <c r="D350" s="5" t="s">
        <v>21</v>
      </c>
      <c r="E350" s="60"/>
      <c r="F350" s="6"/>
      <c r="G350" s="60"/>
      <c r="H350" s="6"/>
      <c r="I350" s="60"/>
      <c r="J350" s="6"/>
      <c r="K350" s="60">
        <v>62</v>
      </c>
      <c r="L350" s="6">
        <f t="shared" si="137"/>
        <v>372</v>
      </c>
      <c r="M350" s="60"/>
      <c r="N350" s="6" t="str">
        <f t="shared" si="139"/>
        <v/>
      </c>
      <c r="O350" s="7">
        <f t="shared" si="140"/>
        <v>372</v>
      </c>
    </row>
    <row r="351" spans="2:15" x14ac:dyDescent="0.3">
      <c r="B351" s="15"/>
      <c r="C351" s="5"/>
      <c r="D351" s="5"/>
      <c r="E351" s="60"/>
      <c r="F351" s="6"/>
      <c r="G351" s="60"/>
      <c r="H351" s="6"/>
      <c r="I351" s="60"/>
      <c r="J351" s="6"/>
      <c r="K351" s="60"/>
      <c r="L351" s="6" t="str">
        <f t="shared" ref="L351:L358" si="141">IF(K351*$C351=0, "", K351*$C351)</f>
        <v/>
      </c>
      <c r="M351" s="60"/>
      <c r="N351" s="6" t="str">
        <f t="shared" si="139"/>
        <v/>
      </c>
      <c r="O351" s="7">
        <f t="shared" si="140"/>
        <v>0</v>
      </c>
    </row>
    <row r="352" spans="2:15" hidden="1" x14ac:dyDescent="0.3">
      <c r="B352" s="15"/>
      <c r="C352" s="5"/>
      <c r="D352" s="5"/>
      <c r="E352" s="60"/>
      <c r="F352" s="6"/>
      <c r="G352" s="60"/>
      <c r="H352" s="6"/>
      <c r="I352" s="60"/>
      <c r="J352" s="6"/>
      <c r="K352" s="60"/>
      <c r="L352" s="6" t="str">
        <f t="shared" si="141"/>
        <v/>
      </c>
      <c r="M352" s="60"/>
      <c r="N352" s="6" t="str">
        <f t="shared" si="139"/>
        <v/>
      </c>
      <c r="O352" s="7">
        <f t="shared" si="140"/>
        <v>0</v>
      </c>
    </row>
    <row r="353" spans="2:15" hidden="1" x14ac:dyDescent="0.3">
      <c r="B353" s="8"/>
      <c r="C353" s="5"/>
      <c r="D353" s="5"/>
      <c r="E353" s="60"/>
      <c r="F353" s="6"/>
      <c r="G353" s="60"/>
      <c r="H353" s="6" t="str">
        <f t="shared" ref="H353:H358" si="142">IF(G353*$C353=0, "", G353*$C353)</f>
        <v/>
      </c>
      <c r="I353" s="60"/>
      <c r="J353" s="6" t="str">
        <f t="shared" ref="J353:J358" si="143">IF(I353*$C353=0, "", I353*$C353)</f>
        <v/>
      </c>
      <c r="K353" s="60"/>
      <c r="L353" s="6" t="str">
        <f t="shared" si="141"/>
        <v/>
      </c>
      <c r="M353" s="60"/>
      <c r="N353" s="6" t="str">
        <f t="shared" si="139"/>
        <v/>
      </c>
      <c r="O353" s="7">
        <f t="shared" si="140"/>
        <v>0</v>
      </c>
    </row>
    <row r="354" spans="2:15" hidden="1" x14ac:dyDescent="0.3">
      <c r="B354" s="8"/>
      <c r="C354" s="5"/>
      <c r="D354" s="5"/>
      <c r="E354" s="60"/>
      <c r="F354" s="6"/>
      <c r="G354" s="60"/>
      <c r="H354" s="6" t="str">
        <f t="shared" si="142"/>
        <v/>
      </c>
      <c r="I354" s="60"/>
      <c r="J354" s="6" t="str">
        <f t="shared" si="143"/>
        <v/>
      </c>
      <c r="K354" s="60"/>
      <c r="L354" s="6" t="str">
        <f t="shared" si="141"/>
        <v/>
      </c>
      <c r="M354" s="60"/>
      <c r="N354" s="6" t="str">
        <f t="shared" si="139"/>
        <v/>
      </c>
      <c r="O354" s="7">
        <f t="shared" si="140"/>
        <v>0</v>
      </c>
    </row>
    <row r="355" spans="2:15" hidden="1" x14ac:dyDescent="0.3">
      <c r="B355" s="8"/>
      <c r="C355" s="5"/>
      <c r="D355" s="5"/>
      <c r="E355" s="60"/>
      <c r="F355" s="6"/>
      <c r="G355" s="60"/>
      <c r="H355" s="6" t="str">
        <f t="shared" si="142"/>
        <v/>
      </c>
      <c r="I355" s="60"/>
      <c r="J355" s="6" t="str">
        <f t="shared" si="143"/>
        <v/>
      </c>
      <c r="K355" s="60"/>
      <c r="L355" s="6" t="str">
        <f t="shared" si="141"/>
        <v/>
      </c>
      <c r="M355" s="60"/>
      <c r="N355" s="6" t="str">
        <f t="shared" si="139"/>
        <v/>
      </c>
      <c r="O355" s="7">
        <f t="shared" si="140"/>
        <v>0</v>
      </c>
    </row>
    <row r="356" spans="2:15" hidden="1" x14ac:dyDescent="0.3">
      <c r="B356" s="8"/>
      <c r="C356" s="5"/>
      <c r="D356" s="10"/>
      <c r="E356" s="60"/>
      <c r="F356" s="6" t="str">
        <f t="shared" ref="F356:F358" si="144">IF(E356*$C356=0, "", E356*$C356)</f>
        <v/>
      </c>
      <c r="G356" s="60"/>
      <c r="H356" s="6" t="str">
        <f t="shared" si="142"/>
        <v/>
      </c>
      <c r="I356" s="60"/>
      <c r="J356" s="6" t="str">
        <f t="shared" si="143"/>
        <v/>
      </c>
      <c r="K356" s="60"/>
      <c r="L356" s="6" t="str">
        <f t="shared" si="141"/>
        <v/>
      </c>
      <c r="M356" s="60"/>
      <c r="N356" s="6" t="str">
        <f t="shared" si="139"/>
        <v/>
      </c>
      <c r="O356" s="7">
        <f t="shared" si="140"/>
        <v>0</v>
      </c>
    </row>
    <row r="357" spans="2:15" hidden="1" x14ac:dyDescent="0.3">
      <c r="B357" s="8"/>
      <c r="C357" s="5"/>
      <c r="D357" s="10"/>
      <c r="E357" s="60"/>
      <c r="F357" s="6" t="str">
        <f t="shared" si="144"/>
        <v/>
      </c>
      <c r="G357" s="60"/>
      <c r="H357" s="6" t="str">
        <f t="shared" si="142"/>
        <v/>
      </c>
      <c r="I357" s="60"/>
      <c r="J357" s="6" t="str">
        <f t="shared" si="143"/>
        <v/>
      </c>
      <c r="K357" s="60"/>
      <c r="L357" s="6" t="str">
        <f t="shared" si="141"/>
        <v/>
      </c>
      <c r="M357" s="60"/>
      <c r="N357" s="6" t="str">
        <f t="shared" si="139"/>
        <v/>
      </c>
      <c r="O357" s="7">
        <f t="shared" si="140"/>
        <v>0</v>
      </c>
    </row>
    <row r="358" spans="2:15" hidden="1" x14ac:dyDescent="0.3">
      <c r="B358" s="8"/>
      <c r="C358" s="5"/>
      <c r="D358" s="10"/>
      <c r="E358" s="60"/>
      <c r="F358" s="6" t="str">
        <f t="shared" si="144"/>
        <v/>
      </c>
      <c r="G358" s="60"/>
      <c r="H358" s="6" t="str">
        <f t="shared" si="142"/>
        <v/>
      </c>
      <c r="I358" s="60"/>
      <c r="J358" s="6" t="str">
        <f t="shared" si="143"/>
        <v/>
      </c>
      <c r="K358" s="60"/>
      <c r="L358" s="6" t="str">
        <f t="shared" si="141"/>
        <v/>
      </c>
      <c r="M358" s="60"/>
      <c r="N358" s="6" t="str">
        <f t="shared" si="139"/>
        <v/>
      </c>
      <c r="O358" s="7">
        <f t="shared" si="140"/>
        <v>0</v>
      </c>
    </row>
    <row r="359" spans="2:15" x14ac:dyDescent="0.3">
      <c r="B359" s="135" t="s">
        <v>20</v>
      </c>
      <c r="C359" s="136"/>
      <c r="D359" s="137"/>
      <c r="E359" s="138">
        <f>IF(SUM(F347:F358)=0, "",SUM(F347:F358))</f>
        <v>420</v>
      </c>
      <c r="F359" s="139"/>
      <c r="G359" s="138">
        <f>IF(SUM(H347:H358)=0, "",SUM(H347:H358))</f>
        <v>290</v>
      </c>
      <c r="H359" s="139"/>
      <c r="I359" s="138">
        <f>IF(SUM(J347:J358)=0, "",SUM(J347:J358))</f>
        <v>226.79999999999998</v>
      </c>
      <c r="J359" s="139"/>
      <c r="K359" s="138">
        <f>IF(SUM(L347:L358)=0, "",SUM(L347:L358))</f>
        <v>372</v>
      </c>
      <c r="L359" s="139"/>
      <c r="M359" s="142" t="str">
        <f>IF(SUM(N347:N358)=0, "",SUM(N347:N358))</f>
        <v/>
      </c>
      <c r="N359" s="144"/>
      <c r="O359" s="149">
        <f>SUM(O347:O358)</f>
        <v>1308.8</v>
      </c>
    </row>
    <row r="360" spans="2:15" x14ac:dyDescent="0.3">
      <c r="B360" s="135" t="s">
        <v>78</v>
      </c>
      <c r="C360" s="136"/>
      <c r="D360" s="137"/>
      <c r="E360" s="142"/>
      <c r="F360" s="143"/>
      <c r="G360" s="142"/>
      <c r="H360" s="143"/>
      <c r="I360" s="142"/>
      <c r="J360" s="144"/>
      <c r="K360" s="142"/>
      <c r="L360" s="144"/>
      <c r="M360" s="142" t="str">
        <f>M359</f>
        <v/>
      </c>
      <c r="N360" s="144"/>
      <c r="O360" s="150"/>
    </row>
    <row r="361" spans="2:15" x14ac:dyDescent="0.3">
      <c r="B361" s="16"/>
      <c r="C361" s="16"/>
      <c r="D361" s="16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22"/>
    </row>
    <row r="362" spans="2:15" ht="15" thickBot="1" x14ac:dyDescent="0.35">
      <c r="B362" s="16"/>
      <c r="C362" s="16"/>
      <c r="D362" s="16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8"/>
    </row>
    <row r="363" spans="2:15" x14ac:dyDescent="0.3">
      <c r="B363" s="152" t="s">
        <v>131</v>
      </c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O363" s="156">
        <f>SUM(E179+G220+E257+E278+E297+G318+E340+E359+G359+I359+K359+E238)</f>
        <v>31759.939809999996</v>
      </c>
    </row>
    <row r="364" spans="2:15" ht="15" thickBot="1" x14ac:dyDescent="0.35">
      <c r="B364" s="154"/>
      <c r="C364" s="155"/>
      <c r="D364" s="155"/>
      <c r="E364" s="155"/>
      <c r="F364" s="155"/>
      <c r="G364" s="155"/>
      <c r="H364" s="155"/>
      <c r="I364" s="155"/>
      <c r="J364" s="155"/>
      <c r="K364" s="155"/>
      <c r="L364" s="155"/>
      <c r="M364" s="155"/>
      <c r="N364" s="155"/>
      <c r="O364" s="157"/>
    </row>
    <row r="365" spans="2:15" x14ac:dyDescent="0.3">
      <c r="B365" s="16"/>
      <c r="C365" s="16"/>
      <c r="D365" s="16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8"/>
    </row>
    <row r="366" spans="2:15" x14ac:dyDescent="0.3">
      <c r="B366" s="16"/>
      <c r="C366" s="16"/>
      <c r="D366" s="16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8"/>
    </row>
    <row r="367" spans="2:15" ht="23.4" customHeight="1" x14ac:dyDescent="0.3">
      <c r="B367" s="151" t="s">
        <v>132</v>
      </c>
      <c r="C367" s="151"/>
      <c r="D367" s="151"/>
      <c r="E367" s="151"/>
      <c r="F367" s="151"/>
      <c r="G367" s="151"/>
      <c r="H367" s="151"/>
      <c r="I367" s="151"/>
      <c r="J367" s="151"/>
      <c r="K367" s="151"/>
      <c r="L367" s="151"/>
      <c r="M367" s="151"/>
      <c r="N367" s="151"/>
      <c r="O367" s="151"/>
    </row>
    <row r="368" spans="2:15" ht="22.2" customHeight="1" x14ac:dyDescent="0.3">
      <c r="B368" s="151"/>
      <c r="C368" s="151"/>
      <c r="D368" s="151"/>
      <c r="E368" s="151"/>
      <c r="F368" s="151"/>
      <c r="G368" s="151"/>
      <c r="H368" s="151"/>
      <c r="I368" s="151"/>
      <c r="J368" s="151"/>
      <c r="K368" s="151"/>
      <c r="L368" s="151"/>
      <c r="M368" s="151"/>
      <c r="N368" s="151"/>
      <c r="O368" s="151"/>
    </row>
    <row r="369" spans="2:15" x14ac:dyDescent="0.3">
      <c r="B369" s="16"/>
      <c r="C369" s="16"/>
      <c r="D369" s="16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8"/>
    </row>
    <row r="370" spans="2:15" x14ac:dyDescent="0.3">
      <c r="B370" s="16"/>
      <c r="C370" s="16"/>
      <c r="D370" s="16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8"/>
    </row>
    <row r="371" spans="2:15" ht="17.399999999999999" x14ac:dyDescent="0.3">
      <c r="B371" s="20" t="s">
        <v>133</v>
      </c>
      <c r="C371" s="2"/>
      <c r="D371" s="55"/>
      <c r="E371" s="129" t="s">
        <v>72</v>
      </c>
      <c r="F371" s="130"/>
      <c r="G371" s="130"/>
      <c r="H371" s="130"/>
      <c r="I371" s="131"/>
      <c r="J371" s="131"/>
      <c r="K371" s="131"/>
      <c r="L371" s="131"/>
      <c r="M371" s="131"/>
      <c r="N371" s="131"/>
      <c r="O371" s="58" t="s">
        <v>73</v>
      </c>
    </row>
    <row r="372" spans="2:15" ht="17.399999999999999" x14ac:dyDescent="0.3">
      <c r="B372" s="56"/>
      <c r="C372" s="2"/>
      <c r="D372" s="55"/>
      <c r="E372" s="129" t="s">
        <v>134</v>
      </c>
      <c r="F372" s="132"/>
      <c r="G372" s="129" t="s">
        <v>99</v>
      </c>
      <c r="H372" s="132"/>
      <c r="I372" s="129" t="s">
        <v>35</v>
      </c>
      <c r="J372" s="132"/>
      <c r="K372" s="129" t="s">
        <v>16</v>
      </c>
      <c r="L372" s="132"/>
      <c r="M372" s="129" t="s">
        <v>16</v>
      </c>
      <c r="N372" s="132"/>
      <c r="O372" s="133" t="s">
        <v>74</v>
      </c>
    </row>
    <row r="373" spans="2:15" ht="17.399999999999999" x14ac:dyDescent="0.3">
      <c r="B373" s="45" t="s">
        <v>135</v>
      </c>
      <c r="C373" s="57" t="s">
        <v>75</v>
      </c>
      <c r="D373" s="57" t="s">
        <v>76</v>
      </c>
      <c r="E373" s="47" t="s">
        <v>77</v>
      </c>
      <c r="F373" s="48" t="s">
        <v>20</v>
      </c>
      <c r="G373" s="47" t="s">
        <v>77</v>
      </c>
      <c r="H373" s="49" t="s">
        <v>20</v>
      </c>
      <c r="I373" s="47" t="s">
        <v>77</v>
      </c>
      <c r="J373" s="49" t="s">
        <v>20</v>
      </c>
      <c r="K373" s="47" t="s">
        <v>77</v>
      </c>
      <c r="L373" s="49" t="s">
        <v>20</v>
      </c>
      <c r="M373" s="47" t="s">
        <v>77</v>
      </c>
      <c r="N373" s="48" t="s">
        <v>20</v>
      </c>
      <c r="O373" s="134"/>
    </row>
    <row r="374" spans="2:15" x14ac:dyDescent="0.3">
      <c r="B374" s="4" t="s">
        <v>192</v>
      </c>
      <c r="C374" s="5">
        <v>1650</v>
      </c>
      <c r="D374" s="5" t="s">
        <v>136</v>
      </c>
      <c r="E374" s="60">
        <v>1.4</v>
      </c>
      <c r="F374" s="6">
        <f t="shared" ref="F374:F376" si="145">IF(E374*$C374=0, "", E374*$C374)</f>
        <v>2310</v>
      </c>
      <c r="G374" s="60"/>
      <c r="H374" s="6" t="str">
        <f t="shared" ref="H374:H376" si="146">IF(G374*$C374=0, "", G374*$C374)</f>
        <v/>
      </c>
      <c r="I374" s="60"/>
      <c r="J374" s="6" t="str">
        <f t="shared" ref="J374:J376" si="147">IF(I374*$C374=0, "", I374*$C374)</f>
        <v/>
      </c>
      <c r="K374" s="60"/>
      <c r="L374" s="6" t="str">
        <f>IF(K374*$C374=0, "", K374*$C374)</f>
        <v/>
      </c>
      <c r="M374" s="60"/>
      <c r="N374" s="6" t="str">
        <f>IF(M374*$C374=0, "", M374*$C374)</f>
        <v/>
      </c>
      <c r="O374" s="7">
        <f t="shared" ref="O374:O385" si="148">MIN(F374,H374,J374,L374,N374)</f>
        <v>2310</v>
      </c>
    </row>
    <row r="375" spans="2:15" x14ac:dyDescent="0.3">
      <c r="B375" s="8" t="s">
        <v>137</v>
      </c>
      <c r="C375" s="5">
        <v>3</v>
      </c>
      <c r="D375" s="5" t="s">
        <v>21</v>
      </c>
      <c r="E375" s="60"/>
      <c r="F375" s="6" t="str">
        <f t="shared" si="145"/>
        <v/>
      </c>
      <c r="G375" s="60">
        <v>36</v>
      </c>
      <c r="H375" s="6">
        <f t="shared" si="146"/>
        <v>108</v>
      </c>
      <c r="I375" s="60"/>
      <c r="J375" s="6" t="str">
        <f t="shared" si="147"/>
        <v/>
      </c>
      <c r="K375" s="60"/>
      <c r="L375" s="6" t="str">
        <f t="shared" ref="L375:L385" si="149">IF(K375*$C375=0, "", K375*$C375)</f>
        <v/>
      </c>
      <c r="M375" s="60"/>
      <c r="N375" s="6" t="str">
        <f t="shared" ref="N375:N385" si="150">IF(M375*$C375=0, "", M375*$C375)</f>
        <v/>
      </c>
      <c r="O375" s="7">
        <f t="shared" si="148"/>
        <v>108</v>
      </c>
    </row>
    <row r="376" spans="2:15" x14ac:dyDescent="0.3">
      <c r="B376" s="8" t="s">
        <v>138</v>
      </c>
      <c r="C376" s="5">
        <v>2</v>
      </c>
      <c r="D376" s="5" t="s">
        <v>27</v>
      </c>
      <c r="E376" s="60"/>
      <c r="F376" s="6" t="str">
        <f t="shared" si="145"/>
        <v/>
      </c>
      <c r="G376" s="60"/>
      <c r="H376" s="6" t="str">
        <f t="shared" si="146"/>
        <v/>
      </c>
      <c r="I376" s="60">
        <v>290</v>
      </c>
      <c r="J376" s="6">
        <f t="shared" si="147"/>
        <v>580</v>
      </c>
      <c r="K376" s="60"/>
      <c r="L376" s="6" t="str">
        <f t="shared" si="149"/>
        <v/>
      </c>
      <c r="M376" s="60"/>
      <c r="N376" s="6" t="str">
        <f t="shared" si="150"/>
        <v/>
      </c>
      <c r="O376" s="7">
        <f t="shared" si="148"/>
        <v>580</v>
      </c>
    </row>
    <row r="377" spans="2:15" x14ac:dyDescent="0.3">
      <c r="B377" s="8"/>
      <c r="C377" s="5"/>
      <c r="D377" s="5"/>
      <c r="E377" s="60"/>
      <c r="F377" s="6"/>
      <c r="G377" s="60"/>
      <c r="H377" s="6"/>
      <c r="I377" s="60"/>
      <c r="J377" s="6"/>
      <c r="K377" s="60"/>
      <c r="L377" s="6" t="str">
        <f t="shared" si="149"/>
        <v/>
      </c>
      <c r="M377" s="60"/>
      <c r="N377" s="6" t="str">
        <f t="shared" si="150"/>
        <v/>
      </c>
      <c r="O377" s="7">
        <f t="shared" si="148"/>
        <v>0</v>
      </c>
    </row>
    <row r="378" spans="2:15" hidden="1" x14ac:dyDescent="0.3">
      <c r="B378" s="14"/>
      <c r="C378" s="5"/>
      <c r="D378" s="5"/>
      <c r="E378" s="147"/>
      <c r="F378" s="148"/>
      <c r="G378" s="147"/>
      <c r="H378" s="148"/>
      <c r="I378" s="60"/>
      <c r="J378" s="6"/>
      <c r="K378" s="60"/>
      <c r="L378" s="6" t="str">
        <f t="shared" si="149"/>
        <v/>
      </c>
      <c r="M378" s="60"/>
      <c r="N378" s="6" t="str">
        <f t="shared" si="150"/>
        <v/>
      </c>
      <c r="O378" s="7">
        <f t="shared" si="148"/>
        <v>0</v>
      </c>
    </row>
    <row r="379" spans="2:15" hidden="1" x14ac:dyDescent="0.3">
      <c r="B379" s="8"/>
      <c r="C379" s="5"/>
      <c r="D379" s="5"/>
      <c r="E379" s="60"/>
      <c r="F379" s="6"/>
      <c r="G379" s="60"/>
      <c r="H379" s="6"/>
      <c r="I379" s="60"/>
      <c r="J379" s="6"/>
      <c r="K379" s="60"/>
      <c r="L379" s="6" t="str">
        <f t="shared" si="149"/>
        <v/>
      </c>
      <c r="M379" s="60"/>
      <c r="N379" s="6" t="str">
        <f t="shared" si="150"/>
        <v/>
      </c>
      <c r="O379" s="7">
        <f t="shared" si="148"/>
        <v>0</v>
      </c>
    </row>
    <row r="380" spans="2:15" hidden="1" x14ac:dyDescent="0.3">
      <c r="B380" s="8"/>
      <c r="C380" s="5"/>
      <c r="D380" s="5"/>
      <c r="E380" s="60"/>
      <c r="F380" s="6"/>
      <c r="G380" s="60"/>
      <c r="H380" s="6"/>
      <c r="I380" s="60"/>
      <c r="J380" s="6"/>
      <c r="K380" s="60"/>
      <c r="L380" s="6" t="str">
        <f t="shared" si="149"/>
        <v/>
      </c>
      <c r="M380" s="60"/>
      <c r="N380" s="6" t="str">
        <f t="shared" si="150"/>
        <v/>
      </c>
      <c r="O380" s="7">
        <f t="shared" si="148"/>
        <v>0</v>
      </c>
    </row>
    <row r="381" spans="2:15" hidden="1" x14ac:dyDescent="0.3">
      <c r="B381" s="8"/>
      <c r="C381" s="5"/>
      <c r="D381" s="5"/>
      <c r="E381" s="60"/>
      <c r="F381" s="6" t="str">
        <f t="shared" ref="F381:F385" si="151">IF(E381*$C381=0, "", E381*$C381)</f>
        <v/>
      </c>
      <c r="G381" s="60"/>
      <c r="H381" s="6" t="str">
        <f t="shared" ref="H381:H385" si="152">IF(G381*$C381=0, "", G381*$C381)</f>
        <v/>
      </c>
      <c r="I381" s="60"/>
      <c r="J381" s="6" t="str">
        <f t="shared" ref="J381:J385" si="153">IF(I381*$C381=0, "", I381*$C381)</f>
        <v/>
      </c>
      <c r="K381" s="60"/>
      <c r="L381" s="6" t="str">
        <f t="shared" si="149"/>
        <v/>
      </c>
      <c r="M381" s="60"/>
      <c r="N381" s="6" t="str">
        <f t="shared" si="150"/>
        <v/>
      </c>
      <c r="O381" s="7">
        <f t="shared" si="148"/>
        <v>0</v>
      </c>
    </row>
    <row r="382" spans="2:15" hidden="1" x14ac:dyDescent="0.3">
      <c r="B382" s="8"/>
      <c r="C382" s="5"/>
      <c r="D382" s="5"/>
      <c r="E382" s="60"/>
      <c r="F382" s="6" t="str">
        <f t="shared" si="151"/>
        <v/>
      </c>
      <c r="G382" s="60"/>
      <c r="H382" s="6" t="str">
        <f t="shared" si="152"/>
        <v/>
      </c>
      <c r="I382" s="60"/>
      <c r="J382" s="6" t="str">
        <f t="shared" si="153"/>
        <v/>
      </c>
      <c r="K382" s="60"/>
      <c r="L382" s="6" t="str">
        <f t="shared" si="149"/>
        <v/>
      </c>
      <c r="M382" s="60"/>
      <c r="N382" s="6" t="str">
        <f t="shared" si="150"/>
        <v/>
      </c>
      <c r="O382" s="7">
        <f t="shared" si="148"/>
        <v>0</v>
      </c>
    </row>
    <row r="383" spans="2:15" hidden="1" x14ac:dyDescent="0.3">
      <c r="B383" s="8"/>
      <c r="C383" s="5"/>
      <c r="D383" s="5"/>
      <c r="E383" s="60"/>
      <c r="F383" s="6" t="str">
        <f t="shared" si="151"/>
        <v/>
      </c>
      <c r="G383" s="60"/>
      <c r="H383" s="6" t="str">
        <f t="shared" si="152"/>
        <v/>
      </c>
      <c r="I383" s="60"/>
      <c r="J383" s="6" t="str">
        <f t="shared" si="153"/>
        <v/>
      </c>
      <c r="K383" s="60"/>
      <c r="L383" s="6" t="str">
        <f t="shared" si="149"/>
        <v/>
      </c>
      <c r="M383" s="60"/>
      <c r="N383" s="6" t="str">
        <f t="shared" si="150"/>
        <v/>
      </c>
      <c r="O383" s="7">
        <f t="shared" si="148"/>
        <v>0</v>
      </c>
    </row>
    <row r="384" spans="2:15" hidden="1" x14ac:dyDescent="0.3">
      <c r="B384" s="8"/>
      <c r="C384" s="5"/>
      <c r="D384" s="5"/>
      <c r="E384" s="60"/>
      <c r="F384" s="6" t="str">
        <f t="shared" si="151"/>
        <v/>
      </c>
      <c r="G384" s="60"/>
      <c r="H384" s="6" t="str">
        <f t="shared" si="152"/>
        <v/>
      </c>
      <c r="I384" s="60"/>
      <c r="J384" s="6" t="str">
        <f t="shared" si="153"/>
        <v/>
      </c>
      <c r="K384" s="60"/>
      <c r="L384" s="6" t="str">
        <f t="shared" si="149"/>
        <v/>
      </c>
      <c r="M384" s="60"/>
      <c r="N384" s="6" t="str">
        <f t="shared" si="150"/>
        <v/>
      </c>
      <c r="O384" s="7">
        <f t="shared" si="148"/>
        <v>0</v>
      </c>
    </row>
    <row r="385" spans="2:15" hidden="1" x14ac:dyDescent="0.3">
      <c r="B385" s="8"/>
      <c r="C385" s="5"/>
      <c r="D385" s="5"/>
      <c r="E385" s="60"/>
      <c r="F385" s="6" t="str">
        <f t="shared" si="151"/>
        <v/>
      </c>
      <c r="G385" s="60"/>
      <c r="H385" s="6" t="str">
        <f t="shared" si="152"/>
        <v/>
      </c>
      <c r="I385" s="60"/>
      <c r="J385" s="6" t="str">
        <f t="shared" si="153"/>
        <v/>
      </c>
      <c r="K385" s="60"/>
      <c r="L385" s="6" t="str">
        <f t="shared" si="149"/>
        <v/>
      </c>
      <c r="M385" s="60"/>
      <c r="N385" s="6" t="str">
        <f t="shared" si="150"/>
        <v/>
      </c>
      <c r="O385" s="7">
        <f t="shared" si="148"/>
        <v>0</v>
      </c>
    </row>
    <row r="386" spans="2:15" x14ac:dyDescent="0.3">
      <c r="B386" s="135" t="s">
        <v>20</v>
      </c>
      <c r="C386" s="136"/>
      <c r="D386" s="136"/>
      <c r="E386" s="138">
        <f>IF(SUM(F374:F385)=0, "",SUM(F374:F385))</f>
        <v>2310</v>
      </c>
      <c r="F386" s="139"/>
      <c r="G386" s="138">
        <f t="shared" ref="G386" si="154">IF(SUM(H374:H385)=0, "",SUM(H374:H385))</f>
        <v>108</v>
      </c>
      <c r="H386" s="139"/>
      <c r="I386" s="138">
        <f t="shared" ref="I386" si="155">IF(SUM(J374:J385)=0, "",SUM(J374:J385))</f>
        <v>580</v>
      </c>
      <c r="J386" s="139"/>
      <c r="K386" s="142" t="str">
        <f t="shared" ref="K386" si="156">IF(SUM(L374:L385)=0, "",SUM(L374:L385))</f>
        <v/>
      </c>
      <c r="L386" s="143"/>
      <c r="M386" s="142" t="str">
        <f t="shared" ref="M386" si="157">IF(SUM(N374:N385)=0, "",SUM(N374:N385))</f>
        <v/>
      </c>
      <c r="N386" s="144"/>
      <c r="O386" s="149">
        <f t="shared" ref="O386" si="158">SUM(O374:O385)</f>
        <v>2998</v>
      </c>
    </row>
    <row r="387" spans="2:15" x14ac:dyDescent="0.3">
      <c r="B387" s="135" t="s">
        <v>78</v>
      </c>
      <c r="C387" s="136"/>
      <c r="D387" s="136"/>
      <c r="E387" s="142"/>
      <c r="F387" s="143"/>
      <c r="G387" s="142"/>
      <c r="H387" s="144"/>
      <c r="I387" s="142"/>
      <c r="J387" s="144"/>
      <c r="K387" s="142" t="str">
        <f t="shared" ref="K387" si="159">K386</f>
        <v/>
      </c>
      <c r="L387" s="144"/>
      <c r="M387" s="142" t="str">
        <f t="shared" ref="M387" si="160">M386</f>
        <v/>
      </c>
      <c r="N387" s="144"/>
      <c r="O387" s="150"/>
    </row>
    <row r="388" spans="2:15" x14ac:dyDescent="0.3">
      <c r="B388" s="16"/>
      <c r="C388" s="16"/>
      <c r="D388" s="16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8"/>
    </row>
    <row r="389" spans="2:15" x14ac:dyDescent="0.3">
      <c r="B389" s="16"/>
      <c r="C389" s="16"/>
      <c r="D389" s="16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8"/>
    </row>
    <row r="390" spans="2:15" ht="17.399999999999999" x14ac:dyDescent="0.3">
      <c r="B390" s="20" t="s">
        <v>133</v>
      </c>
      <c r="C390" s="2"/>
      <c r="D390" s="55"/>
      <c r="E390" s="129" t="s">
        <v>72</v>
      </c>
      <c r="F390" s="130"/>
      <c r="G390" s="130"/>
      <c r="H390" s="130"/>
      <c r="I390" s="131"/>
      <c r="J390" s="131"/>
      <c r="K390" s="131"/>
      <c r="L390" s="131"/>
      <c r="M390" s="131"/>
      <c r="N390" s="131"/>
      <c r="O390" s="58" t="s">
        <v>73</v>
      </c>
    </row>
    <row r="391" spans="2:15" ht="17.399999999999999" x14ac:dyDescent="0.3">
      <c r="B391" s="56"/>
      <c r="C391" s="2"/>
      <c r="D391" s="55"/>
      <c r="E391" s="129" t="s">
        <v>124</v>
      </c>
      <c r="F391" s="132"/>
      <c r="G391" s="129" t="s">
        <v>125</v>
      </c>
      <c r="H391" s="132"/>
      <c r="I391" s="129" t="s">
        <v>31</v>
      </c>
      <c r="J391" s="132"/>
      <c r="K391" s="129" t="s">
        <v>16</v>
      </c>
      <c r="L391" s="132"/>
      <c r="M391" s="129" t="s">
        <v>16</v>
      </c>
      <c r="N391" s="132"/>
      <c r="O391" s="133" t="s">
        <v>74</v>
      </c>
    </row>
    <row r="392" spans="2:15" ht="17.399999999999999" x14ac:dyDescent="0.3">
      <c r="B392" s="45" t="s">
        <v>208</v>
      </c>
      <c r="C392" s="57" t="s">
        <v>75</v>
      </c>
      <c r="D392" s="57" t="s">
        <v>76</v>
      </c>
      <c r="E392" s="47" t="s">
        <v>77</v>
      </c>
      <c r="F392" s="48" t="s">
        <v>20</v>
      </c>
      <c r="G392" s="47" t="s">
        <v>77</v>
      </c>
      <c r="H392" s="49" t="s">
        <v>20</v>
      </c>
      <c r="I392" s="47" t="s">
        <v>77</v>
      </c>
      <c r="J392" s="49" t="s">
        <v>20</v>
      </c>
      <c r="K392" s="47" t="s">
        <v>77</v>
      </c>
      <c r="L392" s="49" t="s">
        <v>20</v>
      </c>
      <c r="M392" s="47" t="s">
        <v>77</v>
      </c>
      <c r="N392" s="48" t="s">
        <v>20</v>
      </c>
      <c r="O392" s="134"/>
    </row>
    <row r="393" spans="2:15" x14ac:dyDescent="0.3">
      <c r="B393" s="8" t="s">
        <v>140</v>
      </c>
      <c r="C393" s="5">
        <v>72</v>
      </c>
      <c r="D393" s="5" t="s">
        <v>21</v>
      </c>
      <c r="E393" s="60">
        <v>28.5</v>
      </c>
      <c r="F393" s="6">
        <f t="shared" ref="F393:J396" si="161">IF(E393*$C393=0, "", E393*$C393)</f>
        <v>2052</v>
      </c>
      <c r="G393" s="60"/>
      <c r="H393" s="6" t="str">
        <f t="shared" si="161"/>
        <v/>
      </c>
      <c r="I393" s="60"/>
      <c r="J393" s="6"/>
      <c r="K393" s="60"/>
      <c r="L393" s="6" t="str">
        <f>IF(K393*$C393=0, "", K393*$C393)</f>
        <v/>
      </c>
      <c r="M393" s="60"/>
      <c r="N393" s="6" t="str">
        <f>IF(M393*$C393=0, "", M393*$C393)</f>
        <v/>
      </c>
      <c r="O393" s="7">
        <f t="shared" ref="O393:O406" si="162">MIN(F393,H393,J393,L393,N393)</f>
        <v>2052</v>
      </c>
    </row>
    <row r="394" spans="2:15" x14ac:dyDescent="0.3">
      <c r="B394" s="8" t="s">
        <v>196</v>
      </c>
      <c r="C394" s="5">
        <v>2</v>
      </c>
      <c r="D394" s="5" t="s">
        <v>198</v>
      </c>
      <c r="E394" s="65"/>
      <c r="F394" s="6"/>
      <c r="G394" s="65">
        <v>475</v>
      </c>
      <c r="H394" s="6">
        <f t="shared" si="161"/>
        <v>950</v>
      </c>
      <c r="I394" s="65"/>
      <c r="J394" s="6"/>
      <c r="K394" s="65"/>
      <c r="L394" s="6"/>
      <c r="M394" s="65"/>
      <c r="N394" s="6"/>
      <c r="O394" s="7">
        <f t="shared" si="162"/>
        <v>950</v>
      </c>
    </row>
    <row r="395" spans="2:15" x14ac:dyDescent="0.3">
      <c r="B395" s="8" t="s">
        <v>197</v>
      </c>
      <c r="C395" s="5">
        <v>3</v>
      </c>
      <c r="D395" s="5" t="s">
        <v>21</v>
      </c>
      <c r="E395" s="65"/>
      <c r="F395" s="6"/>
      <c r="G395" s="65"/>
      <c r="H395" s="6" t="str">
        <f t="shared" si="161"/>
        <v/>
      </c>
      <c r="I395" s="65">
        <v>89.5</v>
      </c>
      <c r="J395" s="6">
        <f t="shared" si="161"/>
        <v>268.5</v>
      </c>
      <c r="K395" s="65"/>
      <c r="L395" s="6"/>
      <c r="M395" s="65"/>
      <c r="N395" s="6"/>
      <c r="O395" s="7">
        <f t="shared" si="162"/>
        <v>268.5</v>
      </c>
    </row>
    <row r="396" spans="2:15" x14ac:dyDescent="0.3">
      <c r="B396" s="8"/>
      <c r="C396" s="5"/>
      <c r="D396" s="5"/>
      <c r="E396" s="60"/>
      <c r="F396" s="6"/>
      <c r="G396" s="60"/>
      <c r="H396" s="6" t="str">
        <f t="shared" si="161"/>
        <v/>
      </c>
      <c r="I396" s="60"/>
      <c r="J396" s="6"/>
      <c r="K396" s="60"/>
      <c r="L396" s="6" t="str">
        <f t="shared" ref="L396:L406" si="163">IF(K396*$C396=0, "", K396*$C396)</f>
        <v/>
      </c>
      <c r="M396" s="60"/>
      <c r="N396" s="6" t="str">
        <f t="shared" ref="N396:N406" si="164">IF(M396*$C396=0, "", M396*$C396)</f>
        <v/>
      </c>
      <c r="O396" s="7">
        <f t="shared" si="162"/>
        <v>0</v>
      </c>
    </row>
    <row r="397" spans="2:15" hidden="1" x14ac:dyDescent="0.3">
      <c r="B397" s="8"/>
      <c r="C397" s="5"/>
      <c r="D397" s="5"/>
      <c r="E397" s="60"/>
      <c r="F397" s="6"/>
      <c r="G397" s="60"/>
      <c r="H397" s="6"/>
      <c r="I397" s="60"/>
      <c r="J397" s="6"/>
      <c r="K397" s="60"/>
      <c r="L397" s="6" t="str">
        <f t="shared" si="163"/>
        <v/>
      </c>
      <c r="M397" s="60"/>
      <c r="N397" s="6" t="str">
        <f t="shared" si="164"/>
        <v/>
      </c>
      <c r="O397" s="7">
        <f t="shared" si="162"/>
        <v>0</v>
      </c>
    </row>
    <row r="398" spans="2:15" hidden="1" x14ac:dyDescent="0.3">
      <c r="B398" s="8"/>
      <c r="C398" s="5"/>
      <c r="D398" s="5"/>
      <c r="E398" s="60"/>
      <c r="F398" s="6"/>
      <c r="G398" s="60"/>
      <c r="H398" s="6"/>
      <c r="I398" s="60"/>
      <c r="J398" s="6"/>
      <c r="K398" s="60"/>
      <c r="L398" s="6" t="str">
        <f t="shared" si="163"/>
        <v/>
      </c>
      <c r="M398" s="60"/>
      <c r="N398" s="6" t="str">
        <f t="shared" si="164"/>
        <v/>
      </c>
      <c r="O398" s="7">
        <f t="shared" si="162"/>
        <v>0</v>
      </c>
    </row>
    <row r="399" spans="2:15" hidden="1" x14ac:dyDescent="0.3">
      <c r="B399" s="14"/>
      <c r="C399" s="5"/>
      <c r="D399" s="5"/>
      <c r="E399" s="147"/>
      <c r="F399" s="148"/>
      <c r="G399" s="147"/>
      <c r="H399" s="148"/>
      <c r="I399" s="60"/>
      <c r="J399" s="6"/>
      <c r="K399" s="60"/>
      <c r="L399" s="6" t="str">
        <f t="shared" si="163"/>
        <v/>
      </c>
      <c r="M399" s="60"/>
      <c r="N399" s="6" t="str">
        <f t="shared" si="164"/>
        <v/>
      </c>
      <c r="O399" s="7">
        <f t="shared" si="162"/>
        <v>0</v>
      </c>
    </row>
    <row r="400" spans="2:15" hidden="1" x14ac:dyDescent="0.3">
      <c r="B400" s="8"/>
      <c r="C400" s="5"/>
      <c r="D400" s="5"/>
      <c r="E400" s="60"/>
      <c r="F400" s="6"/>
      <c r="G400" s="60"/>
      <c r="H400" s="6"/>
      <c r="I400" s="60"/>
      <c r="J400" s="6"/>
      <c r="K400" s="60"/>
      <c r="L400" s="6" t="str">
        <f t="shared" si="163"/>
        <v/>
      </c>
      <c r="M400" s="60"/>
      <c r="N400" s="6" t="str">
        <f t="shared" si="164"/>
        <v/>
      </c>
      <c r="O400" s="7">
        <f t="shared" si="162"/>
        <v>0</v>
      </c>
    </row>
    <row r="401" spans="2:15" hidden="1" x14ac:dyDescent="0.3">
      <c r="B401" s="8"/>
      <c r="C401" s="5"/>
      <c r="D401" s="5"/>
      <c r="E401" s="60"/>
      <c r="F401" s="6"/>
      <c r="G401" s="60"/>
      <c r="H401" s="6"/>
      <c r="I401" s="60"/>
      <c r="J401" s="6"/>
      <c r="K401" s="60"/>
      <c r="L401" s="6" t="str">
        <f t="shared" si="163"/>
        <v/>
      </c>
      <c r="M401" s="60"/>
      <c r="N401" s="6" t="str">
        <f t="shared" si="164"/>
        <v/>
      </c>
      <c r="O401" s="7">
        <f t="shared" si="162"/>
        <v>0</v>
      </c>
    </row>
    <row r="402" spans="2:15" hidden="1" x14ac:dyDescent="0.3">
      <c r="B402" s="8"/>
      <c r="C402" s="5"/>
      <c r="D402" s="5"/>
      <c r="E402" s="60"/>
      <c r="F402" s="6" t="str">
        <f t="shared" ref="F402:F406" si="165">IF(E402*$C402=0, "", E402*$C402)</f>
        <v/>
      </c>
      <c r="G402" s="60"/>
      <c r="H402" s="6" t="str">
        <f t="shared" ref="H402:H406" si="166">IF(G402*$C402=0, "", G402*$C402)</f>
        <v/>
      </c>
      <c r="I402" s="60"/>
      <c r="J402" s="6" t="str">
        <f t="shared" ref="J402:J406" si="167">IF(I402*$C402=0, "", I402*$C402)</f>
        <v/>
      </c>
      <c r="K402" s="60"/>
      <c r="L402" s="6" t="str">
        <f t="shared" si="163"/>
        <v/>
      </c>
      <c r="M402" s="60"/>
      <c r="N402" s="6" t="str">
        <f t="shared" si="164"/>
        <v/>
      </c>
      <c r="O402" s="7">
        <f t="shared" si="162"/>
        <v>0</v>
      </c>
    </row>
    <row r="403" spans="2:15" hidden="1" x14ac:dyDescent="0.3">
      <c r="B403" s="8"/>
      <c r="C403" s="5"/>
      <c r="D403" s="5"/>
      <c r="E403" s="60"/>
      <c r="F403" s="6" t="str">
        <f t="shared" si="165"/>
        <v/>
      </c>
      <c r="G403" s="60"/>
      <c r="H403" s="6" t="str">
        <f t="shared" si="166"/>
        <v/>
      </c>
      <c r="I403" s="60"/>
      <c r="J403" s="6" t="str">
        <f t="shared" si="167"/>
        <v/>
      </c>
      <c r="K403" s="60"/>
      <c r="L403" s="6" t="str">
        <f t="shared" si="163"/>
        <v/>
      </c>
      <c r="M403" s="60"/>
      <c r="N403" s="6" t="str">
        <f t="shared" si="164"/>
        <v/>
      </c>
      <c r="O403" s="7">
        <f t="shared" si="162"/>
        <v>0</v>
      </c>
    </row>
    <row r="404" spans="2:15" hidden="1" x14ac:dyDescent="0.3">
      <c r="B404" s="8"/>
      <c r="C404" s="5"/>
      <c r="D404" s="5"/>
      <c r="E404" s="60"/>
      <c r="F404" s="6" t="str">
        <f t="shared" si="165"/>
        <v/>
      </c>
      <c r="G404" s="60"/>
      <c r="H404" s="6" t="str">
        <f t="shared" si="166"/>
        <v/>
      </c>
      <c r="I404" s="60"/>
      <c r="J404" s="6" t="str">
        <f t="shared" si="167"/>
        <v/>
      </c>
      <c r="K404" s="60"/>
      <c r="L404" s="6" t="str">
        <f t="shared" si="163"/>
        <v/>
      </c>
      <c r="M404" s="60"/>
      <c r="N404" s="6" t="str">
        <f t="shared" si="164"/>
        <v/>
      </c>
      <c r="O404" s="7">
        <f t="shared" si="162"/>
        <v>0</v>
      </c>
    </row>
    <row r="405" spans="2:15" hidden="1" x14ac:dyDescent="0.3">
      <c r="B405" s="8"/>
      <c r="C405" s="5"/>
      <c r="D405" s="5"/>
      <c r="E405" s="60"/>
      <c r="F405" s="6" t="str">
        <f t="shared" si="165"/>
        <v/>
      </c>
      <c r="G405" s="60"/>
      <c r="H405" s="6" t="str">
        <f t="shared" si="166"/>
        <v/>
      </c>
      <c r="I405" s="60"/>
      <c r="J405" s="6" t="str">
        <f t="shared" si="167"/>
        <v/>
      </c>
      <c r="K405" s="60"/>
      <c r="L405" s="6" t="str">
        <f t="shared" si="163"/>
        <v/>
      </c>
      <c r="M405" s="60"/>
      <c r="N405" s="6" t="str">
        <f t="shared" si="164"/>
        <v/>
      </c>
      <c r="O405" s="7">
        <f t="shared" si="162"/>
        <v>0</v>
      </c>
    </row>
    <row r="406" spans="2:15" hidden="1" x14ac:dyDescent="0.3">
      <c r="B406" s="8"/>
      <c r="C406" s="5"/>
      <c r="D406" s="5"/>
      <c r="E406" s="60"/>
      <c r="F406" s="6" t="str">
        <f t="shared" si="165"/>
        <v/>
      </c>
      <c r="G406" s="60"/>
      <c r="H406" s="6" t="str">
        <f t="shared" si="166"/>
        <v/>
      </c>
      <c r="I406" s="60"/>
      <c r="J406" s="6" t="str">
        <f t="shared" si="167"/>
        <v/>
      </c>
      <c r="K406" s="60"/>
      <c r="L406" s="6" t="str">
        <f t="shared" si="163"/>
        <v/>
      </c>
      <c r="M406" s="60"/>
      <c r="N406" s="6" t="str">
        <f t="shared" si="164"/>
        <v/>
      </c>
      <c r="O406" s="7">
        <f t="shared" si="162"/>
        <v>0</v>
      </c>
    </row>
    <row r="407" spans="2:15" x14ac:dyDescent="0.3">
      <c r="B407" s="135" t="s">
        <v>20</v>
      </c>
      <c r="C407" s="136"/>
      <c r="D407" s="136"/>
      <c r="E407" s="138">
        <f>IF(SUM(F393:F406)=0, "",SUM(F393:F406))</f>
        <v>2052</v>
      </c>
      <c r="F407" s="139"/>
      <c r="G407" s="138">
        <f t="shared" ref="G407" si="168">IF(SUM(H393:H406)=0, "",SUM(H393:H406))</f>
        <v>950</v>
      </c>
      <c r="H407" s="139"/>
      <c r="I407" s="138">
        <f t="shared" ref="I407" si="169">IF(SUM(J393:J406)=0, "",SUM(J393:J406))</f>
        <v>268.5</v>
      </c>
      <c r="J407" s="139"/>
      <c r="K407" s="142" t="str">
        <f t="shared" ref="K407" si="170">IF(SUM(L393:L406)=0, "",SUM(L393:L406))</f>
        <v/>
      </c>
      <c r="L407" s="143"/>
      <c r="M407" s="142" t="str">
        <f t="shared" ref="M407" si="171">IF(SUM(N393:N406)=0, "",SUM(N393:N406))</f>
        <v/>
      </c>
      <c r="N407" s="144"/>
      <c r="O407" s="145">
        <f>SUM(O393:O406)</f>
        <v>3270.5</v>
      </c>
    </row>
    <row r="408" spans="2:15" x14ac:dyDescent="0.3">
      <c r="B408" s="135" t="s">
        <v>78</v>
      </c>
      <c r="C408" s="136"/>
      <c r="D408" s="136"/>
      <c r="E408" s="142"/>
      <c r="F408" s="143"/>
      <c r="G408" s="142"/>
      <c r="H408" s="144"/>
      <c r="I408" s="142"/>
      <c r="J408" s="144"/>
      <c r="K408" s="142" t="str">
        <f t="shared" ref="K408" si="172">K407</f>
        <v/>
      </c>
      <c r="L408" s="144"/>
      <c r="M408" s="142" t="str">
        <f t="shared" ref="M408" si="173">M407</f>
        <v/>
      </c>
      <c r="N408" s="144"/>
      <c r="O408" s="146"/>
    </row>
    <row r="409" spans="2:15" x14ac:dyDescent="0.3">
      <c r="B409" s="16"/>
      <c r="C409" s="16"/>
      <c r="D409" s="16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8"/>
    </row>
    <row r="410" spans="2:15" ht="17.399999999999999" x14ac:dyDescent="0.3">
      <c r="B410" s="20" t="s">
        <v>133</v>
      </c>
      <c r="C410" s="2"/>
      <c r="D410" s="55"/>
      <c r="E410" s="129" t="s">
        <v>72</v>
      </c>
      <c r="F410" s="130"/>
      <c r="G410" s="130"/>
      <c r="H410" s="130"/>
      <c r="I410" s="131"/>
      <c r="J410" s="131"/>
      <c r="K410" s="131"/>
      <c r="L410" s="131"/>
      <c r="M410" s="131"/>
      <c r="N410" s="131"/>
      <c r="O410" s="58" t="s">
        <v>73</v>
      </c>
    </row>
    <row r="411" spans="2:15" ht="17.399999999999999" x14ac:dyDescent="0.3">
      <c r="B411" s="56"/>
      <c r="C411" s="2"/>
      <c r="D411" s="55"/>
      <c r="E411" s="129" t="s">
        <v>139</v>
      </c>
      <c r="F411" s="132"/>
      <c r="G411" s="129" t="s">
        <v>125</v>
      </c>
      <c r="H411" s="132"/>
      <c r="I411" s="129" t="s">
        <v>31</v>
      </c>
      <c r="J411" s="132"/>
      <c r="K411" s="129" t="s">
        <v>16</v>
      </c>
      <c r="L411" s="132"/>
      <c r="M411" s="129" t="s">
        <v>16</v>
      </c>
      <c r="N411" s="132"/>
      <c r="O411" s="133" t="s">
        <v>74</v>
      </c>
    </row>
    <row r="412" spans="2:15" ht="17.399999999999999" x14ac:dyDescent="0.3">
      <c r="B412" s="45" t="s">
        <v>220</v>
      </c>
      <c r="C412" s="57" t="s">
        <v>75</v>
      </c>
      <c r="D412" s="57" t="s">
        <v>76</v>
      </c>
      <c r="E412" s="47" t="s">
        <v>77</v>
      </c>
      <c r="F412" s="48" t="s">
        <v>20</v>
      </c>
      <c r="G412" s="47" t="s">
        <v>77</v>
      </c>
      <c r="H412" s="49" t="s">
        <v>20</v>
      </c>
      <c r="I412" s="47" t="s">
        <v>77</v>
      </c>
      <c r="J412" s="49" t="s">
        <v>20</v>
      </c>
      <c r="K412" s="47" t="s">
        <v>77</v>
      </c>
      <c r="L412" s="49" t="s">
        <v>20</v>
      </c>
      <c r="M412" s="47" t="s">
        <v>77</v>
      </c>
      <c r="N412" s="48" t="s">
        <v>20</v>
      </c>
      <c r="O412" s="134"/>
    </row>
    <row r="413" spans="2:15" x14ac:dyDescent="0.3">
      <c r="B413" s="8" t="s">
        <v>140</v>
      </c>
      <c r="C413" s="5">
        <v>106</v>
      </c>
      <c r="D413" s="5" t="s">
        <v>21</v>
      </c>
      <c r="E413" s="60">
        <v>28</v>
      </c>
      <c r="F413" s="6">
        <f t="shared" ref="F413:J415" si="174">IF(E413*$C413=0, "", E413*$C413)</f>
        <v>2968</v>
      </c>
      <c r="G413" s="60"/>
      <c r="H413" s="6" t="str">
        <f t="shared" ref="H413" si="175">IF(G413*$C413=0, "", G413*$C413)</f>
        <v/>
      </c>
      <c r="I413" s="60"/>
      <c r="J413" s="6"/>
      <c r="K413" s="60"/>
      <c r="L413" s="6" t="str">
        <f>IF(K413*$C413=0, "", K413*$C413)</f>
        <v/>
      </c>
      <c r="M413" s="60"/>
      <c r="N413" s="6" t="str">
        <f>IF(M413*$C413=0, "", M413*$C413)</f>
        <v/>
      </c>
      <c r="O413" s="7">
        <f t="shared" ref="O413:O424" si="176">MIN(F413,H413,J413,L413,N413)</f>
        <v>2968</v>
      </c>
    </row>
    <row r="414" spans="2:15" x14ac:dyDescent="0.3">
      <c r="B414" s="8" t="s">
        <v>141</v>
      </c>
      <c r="C414" s="5">
        <v>4</v>
      </c>
      <c r="D414" s="5" t="s">
        <v>27</v>
      </c>
      <c r="E414" s="60"/>
      <c r="F414" s="6"/>
      <c r="G414" s="60">
        <v>91.666600000000003</v>
      </c>
      <c r="H414" s="6">
        <f t="shared" si="174"/>
        <v>366.66640000000001</v>
      </c>
      <c r="I414" s="60"/>
      <c r="J414" s="6"/>
      <c r="K414" s="60"/>
      <c r="L414" s="6" t="str">
        <f t="shared" ref="L414:L424" si="177">IF(K414*$C414=0, "", K414*$C414)</f>
        <v/>
      </c>
      <c r="M414" s="60"/>
      <c r="N414" s="6" t="str">
        <f t="shared" ref="N414:N424" si="178">IF(M414*$C414=0, "", M414*$C414)</f>
        <v/>
      </c>
      <c r="O414" s="7">
        <f t="shared" si="176"/>
        <v>366.66640000000001</v>
      </c>
    </row>
    <row r="415" spans="2:15" x14ac:dyDescent="0.3">
      <c r="B415" s="8" t="s">
        <v>142</v>
      </c>
      <c r="C415" s="5">
        <v>2</v>
      </c>
      <c r="D415" s="5" t="s">
        <v>21</v>
      </c>
      <c r="E415" s="60"/>
      <c r="F415" s="6"/>
      <c r="G415" s="60"/>
      <c r="H415" s="6"/>
      <c r="I415" s="60">
        <v>162.4</v>
      </c>
      <c r="J415" s="6">
        <f t="shared" si="174"/>
        <v>324.8</v>
      </c>
      <c r="K415" s="60"/>
      <c r="L415" s="6" t="str">
        <f t="shared" si="177"/>
        <v/>
      </c>
      <c r="M415" s="60"/>
      <c r="N415" s="6" t="str">
        <f t="shared" si="178"/>
        <v/>
      </c>
      <c r="O415" s="7">
        <f t="shared" si="176"/>
        <v>324.8</v>
      </c>
    </row>
    <row r="416" spans="2:15" x14ac:dyDescent="0.3">
      <c r="B416" s="8"/>
      <c r="C416" s="5"/>
      <c r="D416" s="5"/>
      <c r="E416" s="60"/>
      <c r="F416" s="6"/>
      <c r="G416" s="60"/>
      <c r="H416" s="6"/>
      <c r="I416" s="60"/>
      <c r="J416" s="6"/>
      <c r="K416" s="60"/>
      <c r="L416" s="6" t="str">
        <f t="shared" si="177"/>
        <v/>
      </c>
      <c r="M416" s="60"/>
      <c r="N416" s="6" t="str">
        <f t="shared" si="178"/>
        <v/>
      </c>
      <c r="O416" s="7">
        <f t="shared" si="176"/>
        <v>0</v>
      </c>
    </row>
    <row r="417" spans="2:15" hidden="1" x14ac:dyDescent="0.3">
      <c r="B417" s="14"/>
      <c r="C417" s="5"/>
      <c r="D417" s="5"/>
      <c r="E417" s="147"/>
      <c r="F417" s="148"/>
      <c r="G417" s="147"/>
      <c r="H417" s="148"/>
      <c r="I417" s="60"/>
      <c r="J417" s="6"/>
      <c r="K417" s="60"/>
      <c r="L417" s="6" t="str">
        <f t="shared" si="177"/>
        <v/>
      </c>
      <c r="M417" s="60"/>
      <c r="N417" s="6" t="str">
        <f t="shared" si="178"/>
        <v/>
      </c>
      <c r="O417" s="7">
        <f t="shared" si="176"/>
        <v>0</v>
      </c>
    </row>
    <row r="418" spans="2:15" hidden="1" x14ac:dyDescent="0.3">
      <c r="B418" s="8"/>
      <c r="C418" s="5"/>
      <c r="D418" s="5"/>
      <c r="E418" s="60"/>
      <c r="F418" s="6"/>
      <c r="G418" s="60"/>
      <c r="H418" s="6"/>
      <c r="I418" s="60"/>
      <c r="J418" s="6"/>
      <c r="K418" s="60"/>
      <c r="L418" s="6" t="str">
        <f t="shared" si="177"/>
        <v/>
      </c>
      <c r="M418" s="60"/>
      <c r="N418" s="6" t="str">
        <f t="shared" si="178"/>
        <v/>
      </c>
      <c r="O418" s="7">
        <f t="shared" si="176"/>
        <v>0</v>
      </c>
    </row>
    <row r="419" spans="2:15" hidden="1" x14ac:dyDescent="0.3">
      <c r="B419" s="8"/>
      <c r="C419" s="5"/>
      <c r="D419" s="5"/>
      <c r="E419" s="60"/>
      <c r="F419" s="6"/>
      <c r="G419" s="60"/>
      <c r="H419" s="6"/>
      <c r="I419" s="60"/>
      <c r="J419" s="6"/>
      <c r="K419" s="60"/>
      <c r="L419" s="6" t="str">
        <f t="shared" si="177"/>
        <v/>
      </c>
      <c r="M419" s="60"/>
      <c r="N419" s="6" t="str">
        <f t="shared" si="178"/>
        <v/>
      </c>
      <c r="O419" s="7">
        <f t="shared" si="176"/>
        <v>0</v>
      </c>
    </row>
    <row r="420" spans="2:15" hidden="1" x14ac:dyDescent="0.3">
      <c r="B420" s="8"/>
      <c r="C420" s="5"/>
      <c r="D420" s="5"/>
      <c r="E420" s="60"/>
      <c r="F420" s="6" t="str">
        <f t="shared" ref="F420:F424" si="179">IF(E420*$C420=0, "", E420*$C420)</f>
        <v/>
      </c>
      <c r="G420" s="60"/>
      <c r="H420" s="6" t="str">
        <f t="shared" ref="H420:H424" si="180">IF(G420*$C420=0, "", G420*$C420)</f>
        <v/>
      </c>
      <c r="I420" s="60"/>
      <c r="J420" s="6" t="str">
        <f t="shared" ref="J420:J424" si="181">IF(I420*$C420=0, "", I420*$C420)</f>
        <v/>
      </c>
      <c r="K420" s="60"/>
      <c r="L420" s="6" t="str">
        <f t="shared" si="177"/>
        <v/>
      </c>
      <c r="M420" s="60"/>
      <c r="N420" s="6" t="str">
        <f t="shared" si="178"/>
        <v/>
      </c>
      <c r="O420" s="7">
        <f t="shared" si="176"/>
        <v>0</v>
      </c>
    </row>
    <row r="421" spans="2:15" hidden="1" x14ac:dyDescent="0.3">
      <c r="B421" s="8"/>
      <c r="C421" s="5"/>
      <c r="D421" s="5"/>
      <c r="E421" s="60"/>
      <c r="F421" s="6" t="str">
        <f t="shared" si="179"/>
        <v/>
      </c>
      <c r="G421" s="60"/>
      <c r="H421" s="6" t="str">
        <f t="shared" si="180"/>
        <v/>
      </c>
      <c r="I421" s="60"/>
      <c r="J421" s="6" t="str">
        <f t="shared" si="181"/>
        <v/>
      </c>
      <c r="K421" s="60"/>
      <c r="L421" s="6" t="str">
        <f t="shared" si="177"/>
        <v/>
      </c>
      <c r="M421" s="60"/>
      <c r="N421" s="6" t="str">
        <f t="shared" si="178"/>
        <v/>
      </c>
      <c r="O421" s="7">
        <f t="shared" si="176"/>
        <v>0</v>
      </c>
    </row>
    <row r="422" spans="2:15" hidden="1" x14ac:dyDescent="0.3">
      <c r="B422" s="8"/>
      <c r="C422" s="5"/>
      <c r="D422" s="5"/>
      <c r="E422" s="60"/>
      <c r="F422" s="6" t="str">
        <f t="shared" si="179"/>
        <v/>
      </c>
      <c r="G422" s="60"/>
      <c r="H422" s="6" t="str">
        <f t="shared" si="180"/>
        <v/>
      </c>
      <c r="I422" s="60"/>
      <c r="J422" s="6" t="str">
        <f t="shared" si="181"/>
        <v/>
      </c>
      <c r="K422" s="60"/>
      <c r="L422" s="6" t="str">
        <f t="shared" si="177"/>
        <v/>
      </c>
      <c r="M422" s="60"/>
      <c r="N422" s="6" t="str">
        <f t="shared" si="178"/>
        <v/>
      </c>
      <c r="O422" s="7">
        <f t="shared" si="176"/>
        <v>0</v>
      </c>
    </row>
    <row r="423" spans="2:15" hidden="1" x14ac:dyDescent="0.3">
      <c r="B423" s="8"/>
      <c r="C423" s="5"/>
      <c r="D423" s="5"/>
      <c r="E423" s="60"/>
      <c r="F423" s="6" t="str">
        <f t="shared" si="179"/>
        <v/>
      </c>
      <c r="G423" s="60"/>
      <c r="H423" s="6" t="str">
        <f t="shared" si="180"/>
        <v/>
      </c>
      <c r="I423" s="60"/>
      <c r="J423" s="6" t="str">
        <f t="shared" si="181"/>
        <v/>
      </c>
      <c r="K423" s="60"/>
      <c r="L423" s="6" t="str">
        <f t="shared" si="177"/>
        <v/>
      </c>
      <c r="M423" s="60"/>
      <c r="N423" s="6" t="str">
        <f t="shared" si="178"/>
        <v/>
      </c>
      <c r="O423" s="7">
        <f t="shared" si="176"/>
        <v>0</v>
      </c>
    </row>
    <row r="424" spans="2:15" hidden="1" x14ac:dyDescent="0.3">
      <c r="B424" s="8"/>
      <c r="C424" s="5"/>
      <c r="D424" s="5"/>
      <c r="E424" s="60"/>
      <c r="F424" s="6" t="str">
        <f t="shared" si="179"/>
        <v/>
      </c>
      <c r="G424" s="60"/>
      <c r="H424" s="6" t="str">
        <f t="shared" si="180"/>
        <v/>
      </c>
      <c r="I424" s="60"/>
      <c r="J424" s="6" t="str">
        <f t="shared" si="181"/>
        <v/>
      </c>
      <c r="K424" s="60"/>
      <c r="L424" s="6" t="str">
        <f t="shared" si="177"/>
        <v/>
      </c>
      <c r="M424" s="60"/>
      <c r="N424" s="6" t="str">
        <f t="shared" si="178"/>
        <v/>
      </c>
      <c r="O424" s="7">
        <f t="shared" si="176"/>
        <v>0</v>
      </c>
    </row>
    <row r="425" spans="2:15" x14ac:dyDescent="0.3">
      <c r="B425" s="135" t="s">
        <v>20</v>
      </c>
      <c r="C425" s="136"/>
      <c r="D425" s="136"/>
      <c r="E425" s="138">
        <f>IF(SUM(F413:F424)=0, "",SUM(F413:F424))</f>
        <v>2968</v>
      </c>
      <c r="F425" s="139"/>
      <c r="G425" s="138">
        <f t="shared" ref="G425" si="182">IF(SUM(H413:H424)=0, "",SUM(H413:H424))</f>
        <v>366.66640000000001</v>
      </c>
      <c r="H425" s="139"/>
      <c r="I425" s="138">
        <f t="shared" ref="I425" si="183">IF(SUM(J413:J424)=0, "",SUM(J413:J424))</f>
        <v>324.8</v>
      </c>
      <c r="J425" s="139"/>
      <c r="K425" s="142" t="str">
        <f t="shared" ref="K425" si="184">IF(SUM(L413:L424)=0, "",SUM(L413:L424))</f>
        <v/>
      </c>
      <c r="L425" s="143"/>
      <c r="M425" s="142" t="str">
        <f t="shared" ref="M425" si="185">IF(SUM(N413:N424)=0, "",SUM(N413:N424))</f>
        <v/>
      </c>
      <c r="N425" s="144"/>
      <c r="O425" s="149">
        <f t="shared" ref="O425" si="186">SUM(O413:O424)</f>
        <v>3659.4664000000002</v>
      </c>
    </row>
    <row r="426" spans="2:15" x14ac:dyDescent="0.3">
      <c r="B426" s="135" t="s">
        <v>78</v>
      </c>
      <c r="C426" s="136"/>
      <c r="D426" s="136"/>
      <c r="E426" s="142"/>
      <c r="F426" s="143"/>
      <c r="G426" s="142"/>
      <c r="H426" s="144"/>
      <c r="I426" s="142"/>
      <c r="J426" s="144"/>
      <c r="K426" s="142" t="str">
        <f t="shared" ref="K426" si="187">K425</f>
        <v/>
      </c>
      <c r="L426" s="144"/>
      <c r="M426" s="142" t="str">
        <f t="shared" ref="M426" si="188">M425</f>
        <v/>
      </c>
      <c r="N426" s="144"/>
      <c r="O426" s="150"/>
    </row>
    <row r="427" spans="2:15" x14ac:dyDescent="0.3">
      <c r="B427" s="16"/>
      <c r="C427" s="16"/>
      <c r="D427" s="16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8"/>
    </row>
    <row r="428" spans="2:15" x14ac:dyDescent="0.3">
      <c r="B428" s="16"/>
      <c r="C428" s="16"/>
      <c r="D428" s="16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8"/>
    </row>
    <row r="430" spans="2:15" ht="15" thickBot="1" x14ac:dyDescent="0.35"/>
    <row r="431" spans="2:15" x14ac:dyDescent="0.3">
      <c r="B431" s="152" t="s">
        <v>143</v>
      </c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56">
        <f>E386+G386+I386+E407+E425+G425+I425+G407+I407</f>
        <v>9927.9663999999993</v>
      </c>
    </row>
    <row r="432" spans="2:15" ht="15" thickBot="1" x14ac:dyDescent="0.35">
      <c r="B432" s="154"/>
      <c r="C432" s="155"/>
      <c r="D432" s="155"/>
      <c r="E432" s="155"/>
      <c r="F432" s="155"/>
      <c r="G432" s="155"/>
      <c r="H432" s="155"/>
      <c r="I432" s="155"/>
      <c r="J432" s="155"/>
      <c r="K432" s="155"/>
      <c r="L432" s="155"/>
      <c r="M432" s="155"/>
      <c r="N432" s="155"/>
      <c r="O432" s="157"/>
    </row>
    <row r="433" spans="2:15" ht="23.4" x14ac:dyDescent="0.3"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21"/>
    </row>
    <row r="434" spans="2:15" ht="23.4" customHeight="1" x14ac:dyDescent="0.3">
      <c r="B434" s="151" t="s">
        <v>144</v>
      </c>
      <c r="C434" s="151"/>
      <c r="D434" s="151"/>
      <c r="E434" s="151"/>
      <c r="F434" s="151"/>
      <c r="G434" s="151"/>
      <c r="H434" s="151"/>
      <c r="I434" s="151"/>
      <c r="J434" s="151"/>
      <c r="K434" s="151"/>
      <c r="L434" s="151"/>
      <c r="M434" s="151"/>
      <c r="N434" s="151"/>
      <c r="O434" s="151"/>
    </row>
    <row r="435" spans="2:15" ht="22.2" customHeight="1" x14ac:dyDescent="0.3">
      <c r="B435" s="151"/>
      <c r="C435" s="151"/>
      <c r="D435" s="151"/>
      <c r="E435" s="151"/>
      <c r="F435" s="151"/>
      <c r="G435" s="151"/>
      <c r="H435" s="151"/>
      <c r="I435" s="151"/>
      <c r="J435" s="151"/>
      <c r="K435" s="151"/>
      <c r="L435" s="151"/>
      <c r="M435" s="151"/>
      <c r="N435" s="151"/>
      <c r="O435" s="151"/>
    </row>
    <row r="439" spans="2:15" ht="17.399999999999999" x14ac:dyDescent="0.3">
      <c r="B439" s="56"/>
      <c r="C439" s="2"/>
      <c r="D439" s="55"/>
      <c r="E439" s="129" t="s">
        <v>72</v>
      </c>
      <c r="F439" s="130"/>
      <c r="G439" s="130"/>
      <c r="H439" s="130"/>
      <c r="I439" s="131"/>
      <c r="J439" s="131"/>
      <c r="K439" s="131"/>
      <c r="L439" s="131"/>
      <c r="M439" s="131"/>
      <c r="N439" s="131"/>
      <c r="O439" s="58" t="s">
        <v>73</v>
      </c>
    </row>
    <row r="440" spans="2:15" ht="17.399999999999999" x14ac:dyDescent="0.3">
      <c r="B440" s="56"/>
      <c r="C440" s="2"/>
      <c r="D440" s="55"/>
      <c r="E440" s="129" t="s">
        <v>31</v>
      </c>
      <c r="F440" s="132"/>
      <c r="G440" s="129" t="s">
        <v>145</v>
      </c>
      <c r="H440" s="132"/>
      <c r="I440" s="129" t="s">
        <v>16</v>
      </c>
      <c r="J440" s="132"/>
      <c r="K440" s="129" t="s">
        <v>16</v>
      </c>
      <c r="L440" s="132"/>
      <c r="M440" s="129" t="s">
        <v>16</v>
      </c>
      <c r="N440" s="132"/>
      <c r="O440" s="133" t="s">
        <v>74</v>
      </c>
    </row>
    <row r="441" spans="2:15" ht="17.399999999999999" x14ac:dyDescent="0.3">
      <c r="B441" s="45" t="s">
        <v>52</v>
      </c>
      <c r="C441" s="57" t="s">
        <v>75</v>
      </c>
      <c r="D441" s="57" t="s">
        <v>76</v>
      </c>
      <c r="E441" s="47" t="s">
        <v>77</v>
      </c>
      <c r="F441" s="48" t="s">
        <v>20</v>
      </c>
      <c r="G441" s="47" t="s">
        <v>77</v>
      </c>
      <c r="H441" s="49" t="s">
        <v>20</v>
      </c>
      <c r="I441" s="47" t="s">
        <v>77</v>
      </c>
      <c r="J441" s="49" t="s">
        <v>20</v>
      </c>
      <c r="K441" s="47" t="s">
        <v>77</v>
      </c>
      <c r="L441" s="49" t="s">
        <v>20</v>
      </c>
      <c r="M441" s="47" t="s">
        <v>77</v>
      </c>
      <c r="N441" s="48" t="s">
        <v>20</v>
      </c>
      <c r="O441" s="134"/>
    </row>
    <row r="442" spans="2:15" x14ac:dyDescent="0.3">
      <c r="B442" s="4" t="s">
        <v>146</v>
      </c>
      <c r="C442" s="5">
        <v>1</v>
      </c>
      <c r="D442" s="5" t="s">
        <v>147</v>
      </c>
      <c r="E442" s="60">
        <v>231.54</v>
      </c>
      <c r="F442" s="6">
        <f>IF(E442*$C442=0, "", E442*$C442)</f>
        <v>231.54</v>
      </c>
      <c r="G442" s="60">
        <v>181.5</v>
      </c>
      <c r="H442" s="6">
        <f>IF(G442*$C442=0, "", G442*$C442)</f>
        <v>181.5</v>
      </c>
      <c r="I442" s="60"/>
      <c r="J442" s="6" t="str">
        <f>IF(I442*$C442=0, "", I442*$C442)</f>
        <v/>
      </c>
      <c r="K442" s="60"/>
      <c r="L442" s="6" t="str">
        <f>IF(K442*$C442=0, "", K442*$C442)</f>
        <v/>
      </c>
      <c r="M442" s="60"/>
      <c r="N442" s="6" t="str">
        <f>IF(M442*$C442=0, "", M442*$C442)</f>
        <v/>
      </c>
      <c r="O442" s="7">
        <f t="shared" ref="O442:O453" si="189">MIN(F442,H442,J442,L442,N442)</f>
        <v>181.5</v>
      </c>
    </row>
    <row r="443" spans="2:15" x14ac:dyDescent="0.3">
      <c r="B443" s="4" t="s">
        <v>148</v>
      </c>
      <c r="C443" s="5">
        <v>6</v>
      </c>
      <c r="D443" s="5" t="s">
        <v>121</v>
      </c>
      <c r="E443" s="60">
        <v>62.39</v>
      </c>
      <c r="F443" s="6">
        <f t="shared" ref="F443:F453" si="190">IF(E443*$C443=0, "", E443*$C443)</f>
        <v>374.34000000000003</v>
      </c>
      <c r="G443" s="60">
        <v>76</v>
      </c>
      <c r="H443" s="6">
        <f t="shared" ref="H443:H453" si="191">IF(G443*$C443=0, "", G443*$C443)</f>
        <v>456</v>
      </c>
      <c r="I443" s="60"/>
      <c r="J443" s="6" t="str">
        <f t="shared" ref="J443:J453" si="192">IF(I443*$C443=0, "", I443*$C443)</f>
        <v/>
      </c>
      <c r="K443" s="60"/>
      <c r="L443" s="6" t="str">
        <f t="shared" ref="L443:L453" si="193">IF(K443*$C443=0, "", K443*$C443)</f>
        <v/>
      </c>
      <c r="M443" s="60"/>
      <c r="N443" s="6" t="str">
        <f t="shared" ref="N443:N453" si="194">IF(M443*$C443=0, "", M443*$C443)</f>
        <v/>
      </c>
      <c r="O443" s="7">
        <f t="shared" si="189"/>
        <v>374.34000000000003</v>
      </c>
    </row>
    <row r="444" spans="2:15" x14ac:dyDescent="0.3">
      <c r="B444" s="8" t="s">
        <v>149</v>
      </c>
      <c r="C444" s="5">
        <v>3</v>
      </c>
      <c r="D444" s="5" t="s">
        <v>121</v>
      </c>
      <c r="E444" s="60">
        <v>121.91</v>
      </c>
      <c r="F444" s="6">
        <f t="shared" si="190"/>
        <v>365.73</v>
      </c>
      <c r="G444" s="60">
        <v>60</v>
      </c>
      <c r="H444" s="6">
        <f t="shared" si="191"/>
        <v>180</v>
      </c>
      <c r="I444" s="60"/>
      <c r="J444" s="6" t="str">
        <f t="shared" si="192"/>
        <v/>
      </c>
      <c r="K444" s="60"/>
      <c r="L444" s="6" t="str">
        <f t="shared" si="193"/>
        <v/>
      </c>
      <c r="M444" s="60"/>
      <c r="N444" s="6" t="str">
        <f t="shared" si="194"/>
        <v/>
      </c>
      <c r="O444" s="7">
        <f t="shared" si="189"/>
        <v>180</v>
      </c>
    </row>
    <row r="445" spans="2:15" x14ac:dyDescent="0.3">
      <c r="B445" s="8" t="s">
        <v>150</v>
      </c>
      <c r="C445" s="5">
        <v>70</v>
      </c>
      <c r="D445" s="5" t="s">
        <v>21</v>
      </c>
      <c r="E445" s="60">
        <v>1.66</v>
      </c>
      <c r="F445" s="6">
        <f t="shared" si="190"/>
        <v>116.19999999999999</v>
      </c>
      <c r="G445" s="60">
        <v>0.87</v>
      </c>
      <c r="H445" s="6">
        <f t="shared" si="191"/>
        <v>60.9</v>
      </c>
      <c r="I445" s="60"/>
      <c r="J445" s="6" t="str">
        <f t="shared" si="192"/>
        <v/>
      </c>
      <c r="K445" s="60"/>
      <c r="L445" s="6" t="str">
        <f t="shared" si="193"/>
        <v/>
      </c>
      <c r="M445" s="60"/>
      <c r="N445" s="6" t="str">
        <f t="shared" si="194"/>
        <v/>
      </c>
      <c r="O445" s="7">
        <f t="shared" si="189"/>
        <v>60.9</v>
      </c>
    </row>
    <row r="446" spans="2:15" x14ac:dyDescent="0.3">
      <c r="B446" s="8" t="s">
        <v>151</v>
      </c>
      <c r="C446" s="5">
        <v>2</v>
      </c>
      <c r="D446" s="5" t="s">
        <v>21</v>
      </c>
      <c r="E446" s="60">
        <v>128.49</v>
      </c>
      <c r="F446" s="6">
        <f t="shared" si="190"/>
        <v>256.98</v>
      </c>
      <c r="G446" s="60">
        <v>247.82</v>
      </c>
      <c r="H446" s="6">
        <f t="shared" si="191"/>
        <v>495.64</v>
      </c>
      <c r="I446" s="60"/>
      <c r="J446" s="6" t="str">
        <f t="shared" si="192"/>
        <v/>
      </c>
      <c r="K446" s="60"/>
      <c r="L446" s="6" t="str">
        <f t="shared" si="193"/>
        <v/>
      </c>
      <c r="M446" s="60"/>
      <c r="N446" s="6" t="str">
        <f t="shared" si="194"/>
        <v/>
      </c>
      <c r="O446" s="7">
        <f t="shared" si="189"/>
        <v>256.98</v>
      </c>
    </row>
    <row r="447" spans="2:15" x14ac:dyDescent="0.3">
      <c r="B447" s="8" t="s">
        <v>152</v>
      </c>
      <c r="C447" s="5">
        <v>2</v>
      </c>
      <c r="D447" s="5" t="s">
        <v>21</v>
      </c>
      <c r="E447" s="60">
        <v>44.61</v>
      </c>
      <c r="F447" s="6">
        <f t="shared" si="190"/>
        <v>89.22</v>
      </c>
      <c r="G447" s="60">
        <v>53.09</v>
      </c>
      <c r="H447" s="6">
        <f t="shared" si="191"/>
        <v>106.18</v>
      </c>
      <c r="I447" s="60"/>
      <c r="J447" s="6" t="str">
        <f t="shared" si="192"/>
        <v/>
      </c>
      <c r="K447" s="60"/>
      <c r="L447" s="6" t="str">
        <f t="shared" si="193"/>
        <v/>
      </c>
      <c r="M447" s="60"/>
      <c r="N447" s="6" t="str">
        <f t="shared" si="194"/>
        <v/>
      </c>
      <c r="O447" s="7">
        <f t="shared" si="189"/>
        <v>89.22</v>
      </c>
    </row>
    <row r="448" spans="2:15" x14ac:dyDescent="0.3">
      <c r="B448" s="8" t="s">
        <v>153</v>
      </c>
      <c r="C448" s="5">
        <v>15</v>
      </c>
      <c r="D448" s="5" t="s">
        <v>21</v>
      </c>
      <c r="E448" s="60">
        <v>3.56</v>
      </c>
      <c r="F448" s="6">
        <f t="shared" si="190"/>
        <v>53.4</v>
      </c>
      <c r="G448" s="60">
        <v>2.83</v>
      </c>
      <c r="H448" s="6">
        <f t="shared" si="191"/>
        <v>42.45</v>
      </c>
      <c r="I448" s="60"/>
      <c r="J448" s="6" t="str">
        <f t="shared" si="192"/>
        <v/>
      </c>
      <c r="K448" s="60"/>
      <c r="L448" s="6" t="str">
        <f t="shared" si="193"/>
        <v/>
      </c>
      <c r="M448" s="60"/>
      <c r="N448" s="6" t="str">
        <f t="shared" si="194"/>
        <v/>
      </c>
      <c r="O448" s="7">
        <f t="shared" si="189"/>
        <v>42.45</v>
      </c>
    </row>
    <row r="449" spans="2:15" x14ac:dyDescent="0.3">
      <c r="B449" s="8" t="s">
        <v>154</v>
      </c>
      <c r="C449" s="5">
        <v>70</v>
      </c>
      <c r="D449" s="5" t="s">
        <v>21</v>
      </c>
      <c r="E449" s="60">
        <v>0.96</v>
      </c>
      <c r="F449" s="6">
        <f t="shared" si="190"/>
        <v>67.2</v>
      </c>
      <c r="G449" s="60">
        <v>1.1399999999999999</v>
      </c>
      <c r="H449" s="6">
        <f t="shared" si="191"/>
        <v>79.8</v>
      </c>
      <c r="I449" s="60"/>
      <c r="J449" s="6" t="str">
        <f t="shared" si="192"/>
        <v/>
      </c>
      <c r="K449" s="60"/>
      <c r="L449" s="6" t="str">
        <f t="shared" si="193"/>
        <v/>
      </c>
      <c r="M449" s="60"/>
      <c r="N449" s="6" t="str">
        <f t="shared" si="194"/>
        <v/>
      </c>
      <c r="O449" s="7">
        <f t="shared" si="189"/>
        <v>67.2</v>
      </c>
    </row>
    <row r="450" spans="2:15" x14ac:dyDescent="0.3">
      <c r="B450" s="8" t="s">
        <v>155</v>
      </c>
      <c r="C450" s="5">
        <v>2</v>
      </c>
      <c r="D450" s="5" t="s">
        <v>156</v>
      </c>
      <c r="E450" s="60">
        <v>76.959999999999994</v>
      </c>
      <c r="F450" s="6">
        <f t="shared" si="190"/>
        <v>153.91999999999999</v>
      </c>
      <c r="G450" s="60">
        <v>55</v>
      </c>
      <c r="H450" s="6">
        <f t="shared" si="191"/>
        <v>110</v>
      </c>
      <c r="I450" s="60"/>
      <c r="J450" s="6" t="str">
        <f t="shared" si="192"/>
        <v/>
      </c>
      <c r="K450" s="60"/>
      <c r="L450" s="6" t="str">
        <f t="shared" si="193"/>
        <v/>
      </c>
      <c r="M450" s="60"/>
      <c r="N450" s="6" t="str">
        <f t="shared" si="194"/>
        <v/>
      </c>
      <c r="O450" s="7">
        <f t="shared" si="189"/>
        <v>110</v>
      </c>
    </row>
    <row r="451" spans="2:15" x14ac:dyDescent="0.3">
      <c r="B451" s="8"/>
      <c r="C451" s="5"/>
      <c r="D451" s="5"/>
      <c r="E451" s="60"/>
      <c r="F451" s="6" t="str">
        <f t="shared" si="190"/>
        <v/>
      </c>
      <c r="G451" s="60"/>
      <c r="H451" s="6" t="str">
        <f t="shared" si="191"/>
        <v/>
      </c>
      <c r="I451" s="60"/>
      <c r="J451" s="6" t="str">
        <f t="shared" si="192"/>
        <v/>
      </c>
      <c r="K451" s="60"/>
      <c r="L451" s="6" t="str">
        <f t="shared" si="193"/>
        <v/>
      </c>
      <c r="M451" s="60"/>
      <c r="N451" s="6" t="str">
        <f t="shared" si="194"/>
        <v/>
      </c>
      <c r="O451" s="7">
        <f t="shared" si="189"/>
        <v>0</v>
      </c>
    </row>
    <row r="452" spans="2:15" x14ac:dyDescent="0.3">
      <c r="B452" s="8"/>
      <c r="C452" s="5"/>
      <c r="D452" s="5"/>
      <c r="E452" s="60"/>
      <c r="F452" s="6" t="str">
        <f t="shared" si="190"/>
        <v/>
      </c>
      <c r="G452" s="60"/>
      <c r="H452" s="6" t="str">
        <f t="shared" si="191"/>
        <v/>
      </c>
      <c r="I452" s="60"/>
      <c r="J452" s="6" t="str">
        <f t="shared" si="192"/>
        <v/>
      </c>
      <c r="K452" s="60"/>
      <c r="L452" s="6" t="str">
        <f t="shared" si="193"/>
        <v/>
      </c>
      <c r="M452" s="60"/>
      <c r="N452" s="6" t="str">
        <f t="shared" si="194"/>
        <v/>
      </c>
      <c r="O452" s="7">
        <f t="shared" si="189"/>
        <v>0</v>
      </c>
    </row>
    <row r="453" spans="2:15" hidden="1" x14ac:dyDescent="0.3">
      <c r="B453" s="8"/>
      <c r="C453" s="5"/>
      <c r="D453" s="5"/>
      <c r="E453" s="60"/>
      <c r="F453" s="6" t="str">
        <f t="shared" si="190"/>
        <v/>
      </c>
      <c r="G453" s="60"/>
      <c r="H453" s="6" t="str">
        <f t="shared" si="191"/>
        <v/>
      </c>
      <c r="I453" s="60"/>
      <c r="J453" s="6" t="str">
        <f t="shared" si="192"/>
        <v/>
      </c>
      <c r="K453" s="60"/>
      <c r="L453" s="6" t="str">
        <f t="shared" si="193"/>
        <v/>
      </c>
      <c r="M453" s="60"/>
      <c r="N453" s="6" t="str">
        <f t="shared" si="194"/>
        <v/>
      </c>
      <c r="O453" s="7">
        <f t="shared" si="189"/>
        <v>0</v>
      </c>
    </row>
    <row r="454" spans="2:15" x14ac:dyDescent="0.3">
      <c r="B454" s="135" t="s">
        <v>20</v>
      </c>
      <c r="C454" s="136"/>
      <c r="D454" s="136"/>
      <c r="E454" s="138">
        <f>IF(SUM(F442:F453)=0, "",SUM(F442:F453))</f>
        <v>1708.5300000000002</v>
      </c>
      <c r="F454" s="139"/>
      <c r="G454" s="142">
        <f t="shared" ref="G454" si="195">IF(SUM(H442:H453)=0, "",SUM(H442:H453))</f>
        <v>1712.47</v>
      </c>
      <c r="H454" s="143"/>
      <c r="I454" s="142" t="str">
        <f t="shared" ref="I454" si="196">IF(SUM(J442:J453)=0, "",SUM(J442:J453))</f>
        <v/>
      </c>
      <c r="J454" s="143"/>
      <c r="K454" s="142" t="str">
        <f t="shared" ref="K454" si="197">IF(SUM(L442:L453)=0, "",SUM(L442:L453))</f>
        <v/>
      </c>
      <c r="L454" s="143"/>
      <c r="M454" s="142" t="str">
        <f t="shared" ref="M454" si="198">IF(SUM(N442:N453)=0, "",SUM(N442:N453))</f>
        <v/>
      </c>
      <c r="N454" s="144"/>
      <c r="O454" s="145">
        <f t="shared" ref="O454" si="199">SUM(O442:O453)</f>
        <v>1362.5900000000001</v>
      </c>
    </row>
    <row r="455" spans="2:15" x14ac:dyDescent="0.3">
      <c r="B455" s="135" t="s">
        <v>78</v>
      </c>
      <c r="C455" s="136"/>
      <c r="D455" s="136"/>
      <c r="E455" s="142"/>
      <c r="F455" s="143"/>
      <c r="G455" s="142"/>
      <c r="H455" s="144"/>
      <c r="I455" s="142" t="str">
        <f t="shared" ref="I455" si="200">I454</f>
        <v/>
      </c>
      <c r="J455" s="144"/>
      <c r="K455" s="142" t="str">
        <f t="shared" ref="K455" si="201">K454</f>
        <v/>
      </c>
      <c r="L455" s="144"/>
      <c r="M455" s="142" t="str">
        <f t="shared" ref="M455" si="202">M454</f>
        <v/>
      </c>
      <c r="N455" s="144"/>
      <c r="O455" s="146"/>
    </row>
    <row r="456" spans="2:15" x14ac:dyDescent="0.3">
      <c r="B456" s="16"/>
      <c r="C456" s="16"/>
      <c r="D456" s="16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8"/>
    </row>
    <row r="457" spans="2:15" ht="15" thickBot="1" x14ac:dyDescent="0.35">
      <c r="B457" s="16"/>
      <c r="C457" s="16"/>
      <c r="D457" s="16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8"/>
    </row>
    <row r="458" spans="2:15" x14ac:dyDescent="0.3">
      <c r="B458" s="152" t="s">
        <v>157</v>
      </c>
      <c r="C458" s="153"/>
      <c r="D458" s="153"/>
      <c r="E458" s="153"/>
      <c r="F458" s="153"/>
      <c r="G458" s="153"/>
      <c r="H458" s="153"/>
      <c r="I458" s="153"/>
      <c r="J458" s="153"/>
      <c r="K458" s="153"/>
      <c r="L458" s="153"/>
      <c r="M458" s="153"/>
      <c r="N458" s="153"/>
      <c r="O458" s="156">
        <f>E454</f>
        <v>1708.5300000000002</v>
      </c>
    </row>
    <row r="459" spans="2:15" ht="15" thickBot="1" x14ac:dyDescent="0.35">
      <c r="B459" s="154"/>
      <c r="C459" s="155"/>
      <c r="D459" s="155"/>
      <c r="E459" s="155"/>
      <c r="F459" s="155"/>
      <c r="G459" s="155"/>
      <c r="H459" s="155"/>
      <c r="I459" s="155"/>
      <c r="J459" s="155"/>
      <c r="K459" s="155"/>
      <c r="L459" s="155"/>
      <c r="M459" s="155"/>
      <c r="N459" s="155"/>
      <c r="O459" s="157"/>
    </row>
    <row r="460" spans="2:15" x14ac:dyDescent="0.3">
      <c r="B460" s="16"/>
      <c r="C460" s="16"/>
      <c r="D460" s="16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8"/>
    </row>
    <row r="462" spans="2:15" ht="23.4" customHeight="1" x14ac:dyDescent="0.3">
      <c r="B462" s="151" t="s">
        <v>158</v>
      </c>
      <c r="C462" s="151"/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1"/>
      <c r="O462" s="151"/>
    </row>
    <row r="463" spans="2:15" ht="22.2" customHeight="1" x14ac:dyDescent="0.3">
      <c r="B463" s="151"/>
      <c r="C463" s="151"/>
      <c r="D463" s="151"/>
      <c r="E463" s="151"/>
      <c r="F463" s="151"/>
      <c r="G463" s="151"/>
      <c r="H463" s="151"/>
      <c r="I463" s="151"/>
      <c r="J463" s="151"/>
      <c r="K463" s="151"/>
      <c r="L463" s="151"/>
      <c r="M463" s="151"/>
      <c r="N463" s="151"/>
      <c r="O463" s="151"/>
    </row>
    <row r="466" spans="2:15" ht="17.399999999999999" x14ac:dyDescent="0.3">
      <c r="B466" s="56"/>
      <c r="C466" s="2"/>
      <c r="D466" s="55"/>
      <c r="E466" s="129" t="s">
        <v>72</v>
      </c>
      <c r="F466" s="130"/>
      <c r="G466" s="130"/>
      <c r="H466" s="130"/>
      <c r="I466" s="131"/>
      <c r="J466" s="131"/>
      <c r="K466" s="131"/>
      <c r="L466" s="131"/>
      <c r="M466" s="131"/>
      <c r="N466" s="131"/>
      <c r="O466" s="58" t="s">
        <v>73</v>
      </c>
    </row>
    <row r="467" spans="2:15" ht="17.399999999999999" x14ac:dyDescent="0.3">
      <c r="B467" s="56"/>
      <c r="C467" s="2"/>
      <c r="D467" s="55"/>
      <c r="E467" s="129" t="s">
        <v>31</v>
      </c>
      <c r="F467" s="132"/>
      <c r="G467" s="129" t="s">
        <v>159</v>
      </c>
      <c r="H467" s="132"/>
      <c r="I467" s="129" t="s">
        <v>16</v>
      </c>
      <c r="J467" s="132"/>
      <c r="K467" s="129" t="s">
        <v>16</v>
      </c>
      <c r="L467" s="132"/>
      <c r="M467" s="129" t="s">
        <v>16</v>
      </c>
      <c r="N467" s="132"/>
      <c r="O467" s="133" t="s">
        <v>74</v>
      </c>
    </row>
    <row r="468" spans="2:15" ht="17.399999999999999" x14ac:dyDescent="0.3">
      <c r="B468" s="45" t="s">
        <v>160</v>
      </c>
      <c r="C468" s="57" t="s">
        <v>75</v>
      </c>
      <c r="D468" s="57" t="s">
        <v>76</v>
      </c>
      <c r="E468" s="47" t="s">
        <v>77</v>
      </c>
      <c r="F468" s="48" t="s">
        <v>20</v>
      </c>
      <c r="G468" s="47" t="s">
        <v>77</v>
      </c>
      <c r="H468" s="49" t="s">
        <v>20</v>
      </c>
      <c r="I468" s="47" t="s">
        <v>77</v>
      </c>
      <c r="J468" s="49" t="s">
        <v>20</v>
      </c>
      <c r="K468" s="47" t="s">
        <v>77</v>
      </c>
      <c r="L468" s="49" t="s">
        <v>20</v>
      </c>
      <c r="M468" s="47" t="s">
        <v>77</v>
      </c>
      <c r="N468" s="48" t="s">
        <v>20</v>
      </c>
      <c r="O468" s="134"/>
    </row>
    <row r="469" spans="2:15" x14ac:dyDescent="0.3">
      <c r="B469" s="4" t="s">
        <v>194</v>
      </c>
      <c r="C469" s="5">
        <v>1</v>
      </c>
      <c r="D469" s="5" t="s">
        <v>200</v>
      </c>
      <c r="E469" s="60">
        <v>5000</v>
      </c>
      <c r="F469" s="6">
        <f>IF(E469*$C469=0, "", E469*$C469)</f>
        <v>5000</v>
      </c>
      <c r="G469" s="60"/>
      <c r="H469" s="6" t="str">
        <f>IF(G469*$C469=0, "", G469*$C469)</f>
        <v/>
      </c>
      <c r="I469" s="60"/>
      <c r="J469" s="6" t="str">
        <f>IF(I469*$C469=0, "", I469*$C469)</f>
        <v/>
      </c>
      <c r="K469" s="60"/>
      <c r="L469" s="6" t="str">
        <f>IF(K469*$C469=0, "", K469*$C469)</f>
        <v/>
      </c>
      <c r="M469" s="60"/>
      <c r="N469" s="6" t="str">
        <f>IF(M469*$C469=0, "", M469*$C469)</f>
        <v/>
      </c>
      <c r="O469" s="7">
        <f t="shared" ref="O469:O480" si="203">MIN(F469,H469,J469,L469,N469)</f>
        <v>5000</v>
      </c>
    </row>
    <row r="470" spans="2:15" x14ac:dyDescent="0.3">
      <c r="B470" s="4"/>
      <c r="C470" s="5"/>
      <c r="D470" s="5"/>
      <c r="E470" s="60"/>
      <c r="F470" s="6" t="str">
        <f t="shared" ref="F470:F480" si="204">IF(E470*$C470=0, "", E470*$C470)</f>
        <v/>
      </c>
      <c r="G470" s="60"/>
      <c r="H470" s="6" t="str">
        <f t="shared" ref="H470:H480" si="205">IF(G470*$C470=0, "", G470*$C470)</f>
        <v/>
      </c>
      <c r="I470" s="60"/>
      <c r="J470" s="6" t="str">
        <f t="shared" ref="J470:J480" si="206">IF(I470*$C470=0, "", I470*$C470)</f>
        <v/>
      </c>
      <c r="K470" s="60"/>
      <c r="L470" s="6" t="str">
        <f t="shared" ref="L470:L480" si="207">IF(K470*$C470=0, "", K470*$C470)</f>
        <v/>
      </c>
      <c r="M470" s="60"/>
      <c r="N470" s="6" t="str">
        <f t="shared" ref="N470:N480" si="208">IF(M470*$C470=0, "", M470*$C470)</f>
        <v/>
      </c>
      <c r="O470" s="7">
        <f t="shared" si="203"/>
        <v>0</v>
      </c>
    </row>
    <row r="471" spans="2:15" hidden="1" x14ac:dyDescent="0.3">
      <c r="B471" s="8"/>
      <c r="C471" s="5"/>
      <c r="D471" s="5"/>
      <c r="E471" s="60"/>
      <c r="F471" s="6" t="str">
        <f t="shared" si="204"/>
        <v/>
      </c>
      <c r="G471" s="60"/>
      <c r="H471" s="6" t="str">
        <f t="shared" si="205"/>
        <v/>
      </c>
      <c r="I471" s="60"/>
      <c r="J471" s="6" t="str">
        <f t="shared" si="206"/>
        <v/>
      </c>
      <c r="K471" s="60"/>
      <c r="L471" s="6" t="str">
        <f t="shared" si="207"/>
        <v/>
      </c>
      <c r="M471" s="60"/>
      <c r="N471" s="6" t="str">
        <f t="shared" si="208"/>
        <v/>
      </c>
      <c r="O471" s="7">
        <f t="shared" si="203"/>
        <v>0</v>
      </c>
    </row>
    <row r="472" spans="2:15" hidden="1" x14ac:dyDescent="0.3">
      <c r="B472" s="8"/>
      <c r="C472" s="5"/>
      <c r="D472" s="5"/>
      <c r="E472" s="60"/>
      <c r="F472" s="6" t="str">
        <f t="shared" si="204"/>
        <v/>
      </c>
      <c r="G472" s="60"/>
      <c r="H472" s="6" t="str">
        <f t="shared" si="205"/>
        <v/>
      </c>
      <c r="I472" s="60"/>
      <c r="J472" s="6" t="str">
        <f t="shared" si="206"/>
        <v/>
      </c>
      <c r="K472" s="60"/>
      <c r="L472" s="6" t="str">
        <f t="shared" si="207"/>
        <v/>
      </c>
      <c r="M472" s="60"/>
      <c r="N472" s="6" t="str">
        <f t="shared" si="208"/>
        <v/>
      </c>
      <c r="O472" s="7">
        <f t="shared" si="203"/>
        <v>0</v>
      </c>
    </row>
    <row r="473" spans="2:15" hidden="1" x14ac:dyDescent="0.3">
      <c r="B473" s="8"/>
      <c r="C473" s="5"/>
      <c r="D473" s="5"/>
      <c r="E473" s="60"/>
      <c r="F473" s="6" t="str">
        <f t="shared" si="204"/>
        <v/>
      </c>
      <c r="G473" s="60"/>
      <c r="H473" s="6" t="str">
        <f t="shared" si="205"/>
        <v/>
      </c>
      <c r="I473" s="60"/>
      <c r="J473" s="6" t="str">
        <f t="shared" si="206"/>
        <v/>
      </c>
      <c r="K473" s="60"/>
      <c r="L473" s="6" t="str">
        <f t="shared" si="207"/>
        <v/>
      </c>
      <c r="M473" s="60"/>
      <c r="N473" s="6" t="str">
        <f t="shared" si="208"/>
        <v/>
      </c>
      <c r="O473" s="7">
        <f t="shared" si="203"/>
        <v>0</v>
      </c>
    </row>
    <row r="474" spans="2:15" hidden="1" x14ac:dyDescent="0.3">
      <c r="B474" s="8"/>
      <c r="C474" s="5"/>
      <c r="D474" s="5"/>
      <c r="E474" s="60"/>
      <c r="F474" s="6" t="str">
        <f t="shared" si="204"/>
        <v/>
      </c>
      <c r="G474" s="60"/>
      <c r="H474" s="6" t="str">
        <f t="shared" si="205"/>
        <v/>
      </c>
      <c r="I474" s="60"/>
      <c r="J474" s="6" t="str">
        <f t="shared" si="206"/>
        <v/>
      </c>
      <c r="K474" s="60"/>
      <c r="L474" s="6" t="str">
        <f t="shared" si="207"/>
        <v/>
      </c>
      <c r="M474" s="60"/>
      <c r="N474" s="6" t="str">
        <f t="shared" si="208"/>
        <v/>
      </c>
      <c r="O474" s="7">
        <f t="shared" si="203"/>
        <v>0</v>
      </c>
    </row>
    <row r="475" spans="2:15" hidden="1" x14ac:dyDescent="0.3">
      <c r="B475" s="8"/>
      <c r="C475" s="5"/>
      <c r="D475" s="5"/>
      <c r="E475" s="60"/>
      <c r="F475" s="6" t="str">
        <f t="shared" si="204"/>
        <v/>
      </c>
      <c r="G475" s="60"/>
      <c r="H475" s="6" t="str">
        <f t="shared" si="205"/>
        <v/>
      </c>
      <c r="I475" s="60"/>
      <c r="J475" s="6" t="str">
        <f t="shared" si="206"/>
        <v/>
      </c>
      <c r="K475" s="60"/>
      <c r="L475" s="6" t="str">
        <f t="shared" si="207"/>
        <v/>
      </c>
      <c r="M475" s="60"/>
      <c r="N475" s="6" t="str">
        <f t="shared" si="208"/>
        <v/>
      </c>
      <c r="O475" s="7">
        <f t="shared" si="203"/>
        <v>0</v>
      </c>
    </row>
    <row r="476" spans="2:15" hidden="1" x14ac:dyDescent="0.3">
      <c r="B476" s="8"/>
      <c r="C476" s="5"/>
      <c r="D476" s="5"/>
      <c r="E476" s="60"/>
      <c r="F476" s="6" t="str">
        <f t="shared" si="204"/>
        <v/>
      </c>
      <c r="G476" s="60"/>
      <c r="H476" s="6" t="str">
        <f t="shared" si="205"/>
        <v/>
      </c>
      <c r="I476" s="60"/>
      <c r="J476" s="6" t="str">
        <f t="shared" si="206"/>
        <v/>
      </c>
      <c r="K476" s="60"/>
      <c r="L476" s="6" t="str">
        <f t="shared" si="207"/>
        <v/>
      </c>
      <c r="M476" s="60"/>
      <c r="N476" s="6" t="str">
        <f t="shared" si="208"/>
        <v/>
      </c>
      <c r="O476" s="7">
        <f t="shared" si="203"/>
        <v>0</v>
      </c>
    </row>
    <row r="477" spans="2:15" hidden="1" x14ac:dyDescent="0.3">
      <c r="B477" s="8"/>
      <c r="C477" s="5"/>
      <c r="D477" s="5"/>
      <c r="E477" s="60"/>
      <c r="F477" s="6" t="str">
        <f t="shared" si="204"/>
        <v/>
      </c>
      <c r="G477" s="60"/>
      <c r="H477" s="6" t="str">
        <f t="shared" si="205"/>
        <v/>
      </c>
      <c r="I477" s="60"/>
      <c r="J477" s="6" t="str">
        <f t="shared" si="206"/>
        <v/>
      </c>
      <c r="K477" s="60"/>
      <c r="L477" s="6" t="str">
        <f t="shared" si="207"/>
        <v/>
      </c>
      <c r="M477" s="60"/>
      <c r="N477" s="6" t="str">
        <f t="shared" si="208"/>
        <v/>
      </c>
      <c r="O477" s="7">
        <f t="shared" si="203"/>
        <v>0</v>
      </c>
    </row>
    <row r="478" spans="2:15" hidden="1" x14ac:dyDescent="0.3">
      <c r="B478" s="8"/>
      <c r="C478" s="5"/>
      <c r="D478" s="5"/>
      <c r="E478" s="60"/>
      <c r="F478" s="6" t="str">
        <f t="shared" si="204"/>
        <v/>
      </c>
      <c r="G478" s="60"/>
      <c r="H478" s="6" t="str">
        <f t="shared" si="205"/>
        <v/>
      </c>
      <c r="I478" s="60"/>
      <c r="J478" s="6" t="str">
        <f t="shared" si="206"/>
        <v/>
      </c>
      <c r="K478" s="60"/>
      <c r="L478" s="6" t="str">
        <f t="shared" si="207"/>
        <v/>
      </c>
      <c r="M478" s="60"/>
      <c r="N478" s="6" t="str">
        <f t="shared" si="208"/>
        <v/>
      </c>
      <c r="O478" s="7">
        <f t="shared" si="203"/>
        <v>0</v>
      </c>
    </row>
    <row r="479" spans="2:15" hidden="1" x14ac:dyDescent="0.3">
      <c r="B479" s="8"/>
      <c r="C479" s="5"/>
      <c r="D479" s="5"/>
      <c r="E479" s="60"/>
      <c r="F479" s="6" t="str">
        <f t="shared" si="204"/>
        <v/>
      </c>
      <c r="G479" s="60"/>
      <c r="H479" s="6" t="str">
        <f t="shared" si="205"/>
        <v/>
      </c>
      <c r="I479" s="60"/>
      <c r="J479" s="6" t="str">
        <f t="shared" si="206"/>
        <v/>
      </c>
      <c r="K479" s="60"/>
      <c r="L479" s="6" t="str">
        <f t="shared" si="207"/>
        <v/>
      </c>
      <c r="M479" s="60"/>
      <c r="N479" s="6" t="str">
        <f t="shared" si="208"/>
        <v/>
      </c>
      <c r="O479" s="7">
        <f t="shared" si="203"/>
        <v>0</v>
      </c>
    </row>
    <row r="480" spans="2:15" hidden="1" x14ac:dyDescent="0.3">
      <c r="B480" s="8"/>
      <c r="C480" s="5"/>
      <c r="D480" s="5"/>
      <c r="E480" s="60"/>
      <c r="F480" s="6" t="str">
        <f t="shared" si="204"/>
        <v/>
      </c>
      <c r="G480" s="60"/>
      <c r="H480" s="6" t="str">
        <f t="shared" si="205"/>
        <v/>
      </c>
      <c r="I480" s="60"/>
      <c r="J480" s="6" t="str">
        <f t="shared" si="206"/>
        <v/>
      </c>
      <c r="K480" s="60"/>
      <c r="L480" s="6" t="str">
        <f t="shared" si="207"/>
        <v/>
      </c>
      <c r="M480" s="60"/>
      <c r="N480" s="6" t="str">
        <f t="shared" si="208"/>
        <v/>
      </c>
      <c r="O480" s="7">
        <f t="shared" si="203"/>
        <v>0</v>
      </c>
    </row>
    <row r="481" spans="2:15" x14ac:dyDescent="0.3">
      <c r="B481" s="135" t="s">
        <v>20</v>
      </c>
      <c r="C481" s="136"/>
      <c r="D481" s="136"/>
      <c r="E481" s="138">
        <f>IF(SUM(F469:F480)=0, "",SUM(F469:F480))</f>
        <v>5000</v>
      </c>
      <c r="F481" s="139"/>
      <c r="G481" s="142" t="str">
        <f t="shared" ref="G481" si="209">IF(SUM(H469:H480)=0, "",SUM(H469:H480))</f>
        <v/>
      </c>
      <c r="H481" s="143"/>
      <c r="I481" s="142" t="str">
        <f t="shared" ref="I481" si="210">IF(SUM(J469:J480)=0, "",SUM(J469:J480))</f>
        <v/>
      </c>
      <c r="J481" s="143"/>
      <c r="K481" s="142" t="str">
        <f t="shared" ref="K481" si="211">IF(SUM(L469:L480)=0, "",SUM(L469:L480))</f>
        <v/>
      </c>
      <c r="L481" s="143"/>
      <c r="M481" s="142" t="str">
        <f t="shared" ref="M481" si="212">IF(SUM(N469:N480)=0, "",SUM(N469:N480))</f>
        <v/>
      </c>
      <c r="N481" s="144"/>
      <c r="O481" s="145">
        <f t="shared" ref="O481" si="213">SUM(O469:O480)</f>
        <v>5000</v>
      </c>
    </row>
    <row r="482" spans="2:15" x14ac:dyDescent="0.3">
      <c r="B482" s="135" t="s">
        <v>78</v>
      </c>
      <c r="C482" s="136"/>
      <c r="D482" s="136"/>
      <c r="E482" s="142"/>
      <c r="F482" s="143"/>
      <c r="G482" s="142"/>
      <c r="H482" s="144"/>
      <c r="I482" s="142" t="str">
        <f t="shared" ref="I482" si="214">I481</f>
        <v/>
      </c>
      <c r="J482" s="144"/>
      <c r="K482" s="142" t="str">
        <f t="shared" ref="K482" si="215">K481</f>
        <v/>
      </c>
      <c r="L482" s="144"/>
      <c r="M482" s="142" t="str">
        <f t="shared" ref="M482" si="216">M481</f>
        <v/>
      </c>
      <c r="N482" s="144"/>
      <c r="O482" s="146"/>
    </row>
    <row r="483" spans="2:15" x14ac:dyDescent="0.3">
      <c r="B483" s="16"/>
      <c r="C483" s="16"/>
      <c r="D483" s="16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8"/>
    </row>
    <row r="484" spans="2:15" ht="15" thickBot="1" x14ac:dyDescent="0.35"/>
    <row r="485" spans="2:15" x14ac:dyDescent="0.3">
      <c r="B485" s="152" t="s">
        <v>161</v>
      </c>
      <c r="C485" s="153"/>
      <c r="D485" s="153"/>
      <c r="E485" s="153"/>
      <c r="F485" s="153"/>
      <c r="G485" s="153"/>
      <c r="H485" s="153"/>
      <c r="I485" s="153"/>
      <c r="J485" s="153"/>
      <c r="K485" s="153"/>
      <c r="L485" s="153"/>
      <c r="M485" s="153"/>
      <c r="N485" s="153"/>
      <c r="O485" s="156">
        <f>E481</f>
        <v>5000</v>
      </c>
    </row>
    <row r="486" spans="2:15" ht="15" thickBot="1" x14ac:dyDescent="0.35">
      <c r="B486" s="154"/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/>
      <c r="N486" s="155"/>
      <c r="O486" s="157"/>
    </row>
    <row r="489" spans="2:15" ht="23.4" customHeight="1" x14ac:dyDescent="0.3">
      <c r="B489" s="151" t="s">
        <v>162</v>
      </c>
      <c r="C489" s="151"/>
      <c r="D489" s="151"/>
      <c r="E489" s="151"/>
      <c r="F489" s="151"/>
      <c r="G489" s="151"/>
      <c r="H489" s="151"/>
      <c r="I489" s="151"/>
      <c r="J489" s="151"/>
      <c r="K489" s="151"/>
      <c r="L489" s="151"/>
      <c r="M489" s="151"/>
      <c r="N489" s="151"/>
      <c r="O489" s="151"/>
    </row>
    <row r="490" spans="2:15" ht="22.2" customHeight="1" x14ac:dyDescent="0.3">
      <c r="B490" s="151"/>
      <c r="C490" s="151"/>
      <c r="D490" s="151"/>
      <c r="E490" s="151"/>
      <c r="F490" s="151"/>
      <c r="G490" s="151"/>
      <c r="H490" s="151"/>
      <c r="I490" s="151"/>
      <c r="J490" s="151"/>
      <c r="K490" s="151"/>
      <c r="L490" s="151"/>
      <c r="M490" s="151"/>
      <c r="N490" s="151"/>
      <c r="O490" s="151"/>
    </row>
    <row r="494" spans="2:15" ht="17.399999999999999" x14ac:dyDescent="0.3">
      <c r="B494" s="56"/>
      <c r="C494" s="2"/>
      <c r="D494" s="55"/>
      <c r="E494" s="129" t="s">
        <v>72</v>
      </c>
      <c r="F494" s="130"/>
      <c r="G494" s="130"/>
      <c r="H494" s="130"/>
      <c r="I494" s="131"/>
      <c r="J494" s="131"/>
      <c r="K494" s="131"/>
      <c r="L494" s="131"/>
      <c r="M494" s="131"/>
      <c r="N494" s="131"/>
      <c r="O494" s="58" t="s">
        <v>73</v>
      </c>
    </row>
    <row r="495" spans="2:15" ht="17.399999999999999" x14ac:dyDescent="0.3">
      <c r="B495" s="56"/>
      <c r="C495" s="2"/>
      <c r="D495" s="55"/>
      <c r="E495" s="129" t="s">
        <v>60</v>
      </c>
      <c r="F495" s="132"/>
      <c r="G495" s="129" t="s">
        <v>16</v>
      </c>
      <c r="H495" s="132"/>
      <c r="I495" s="129" t="s">
        <v>16</v>
      </c>
      <c r="J495" s="132"/>
      <c r="K495" s="129" t="s">
        <v>16</v>
      </c>
      <c r="L495" s="132"/>
      <c r="M495" s="129" t="s">
        <v>16</v>
      </c>
      <c r="N495" s="132"/>
      <c r="O495" s="133" t="s">
        <v>74</v>
      </c>
    </row>
    <row r="496" spans="2:15" ht="17.399999999999999" x14ac:dyDescent="0.3">
      <c r="B496" s="45" t="s">
        <v>58</v>
      </c>
      <c r="C496" s="57" t="s">
        <v>75</v>
      </c>
      <c r="D496" s="57" t="s">
        <v>76</v>
      </c>
      <c r="E496" s="47" t="s">
        <v>77</v>
      </c>
      <c r="F496" s="48" t="s">
        <v>20</v>
      </c>
      <c r="G496" s="47" t="s">
        <v>77</v>
      </c>
      <c r="H496" s="49" t="s">
        <v>20</v>
      </c>
      <c r="I496" s="47" t="s">
        <v>77</v>
      </c>
      <c r="J496" s="49" t="s">
        <v>20</v>
      </c>
      <c r="K496" s="47" t="s">
        <v>77</v>
      </c>
      <c r="L496" s="49" t="s">
        <v>20</v>
      </c>
      <c r="M496" s="47" t="s">
        <v>77</v>
      </c>
      <c r="N496" s="48" t="s">
        <v>20</v>
      </c>
      <c r="O496" s="134"/>
    </row>
    <row r="497" spans="2:15" x14ac:dyDescent="0.3">
      <c r="B497" s="4" t="s">
        <v>163</v>
      </c>
      <c r="C497" s="5">
        <v>1</v>
      </c>
      <c r="D497" s="5" t="s">
        <v>164</v>
      </c>
      <c r="E497" s="60">
        <v>900</v>
      </c>
      <c r="F497" s="6">
        <f>IF(E497*$C497=0, "", E497*$C497)</f>
        <v>900</v>
      </c>
      <c r="G497" s="60"/>
      <c r="H497" s="6" t="str">
        <f>IF(G497*$C497=0, "", G497*$C497)</f>
        <v/>
      </c>
      <c r="I497" s="60"/>
      <c r="J497" s="6" t="str">
        <f>IF(I497*$C497=0, "", I497*$C497)</f>
        <v/>
      </c>
      <c r="K497" s="60"/>
      <c r="L497" s="6" t="str">
        <f>IF(K497*$C497=0, "", K497*$C497)</f>
        <v/>
      </c>
      <c r="M497" s="60"/>
      <c r="N497" s="6" t="str">
        <f>IF(M497*$C497=0, "", M497*$C497)</f>
        <v/>
      </c>
      <c r="O497" s="7">
        <f t="shared" ref="O497:O508" si="217">MIN(F497,H497,J497,L497,N497)</f>
        <v>900</v>
      </c>
    </row>
    <row r="498" spans="2:15" x14ac:dyDescent="0.3">
      <c r="B498" s="4"/>
      <c r="C498" s="5"/>
      <c r="D498" s="5"/>
      <c r="E498" s="60"/>
      <c r="F498" s="6" t="str">
        <f t="shared" ref="F498:F508" si="218">IF(E498*$C498=0, "", E498*$C498)</f>
        <v/>
      </c>
      <c r="G498" s="60"/>
      <c r="H498" s="6" t="str">
        <f t="shared" ref="H498:H508" si="219">IF(G498*$C498=0, "", G498*$C498)</f>
        <v/>
      </c>
      <c r="I498" s="60"/>
      <c r="J498" s="6" t="str">
        <f t="shared" ref="J498:J508" si="220">IF(I498*$C498=0, "", I498*$C498)</f>
        <v/>
      </c>
      <c r="K498" s="60"/>
      <c r="L498" s="6" t="str">
        <f t="shared" ref="L498:L508" si="221">IF(K498*$C498=0, "", K498*$C498)</f>
        <v/>
      </c>
      <c r="M498" s="60"/>
      <c r="N498" s="6" t="str">
        <f t="shared" ref="N498:N508" si="222">IF(M498*$C498=0, "", M498*$C498)</f>
        <v/>
      </c>
      <c r="O498" s="7">
        <f t="shared" si="217"/>
        <v>0</v>
      </c>
    </row>
    <row r="499" spans="2:15" hidden="1" x14ac:dyDescent="0.3">
      <c r="B499" s="8"/>
      <c r="C499" s="5"/>
      <c r="D499" s="5"/>
      <c r="E499" s="60"/>
      <c r="F499" s="6" t="str">
        <f t="shared" si="218"/>
        <v/>
      </c>
      <c r="G499" s="60"/>
      <c r="H499" s="6" t="str">
        <f t="shared" si="219"/>
        <v/>
      </c>
      <c r="I499" s="60"/>
      <c r="J499" s="6" t="str">
        <f t="shared" si="220"/>
        <v/>
      </c>
      <c r="K499" s="60"/>
      <c r="L499" s="6" t="str">
        <f t="shared" si="221"/>
        <v/>
      </c>
      <c r="M499" s="60"/>
      <c r="N499" s="6" t="str">
        <f t="shared" si="222"/>
        <v/>
      </c>
      <c r="O499" s="7">
        <f t="shared" si="217"/>
        <v>0</v>
      </c>
    </row>
    <row r="500" spans="2:15" hidden="1" x14ac:dyDescent="0.3">
      <c r="B500" s="8"/>
      <c r="C500" s="5"/>
      <c r="D500" s="5"/>
      <c r="E500" s="60"/>
      <c r="F500" s="6" t="str">
        <f t="shared" si="218"/>
        <v/>
      </c>
      <c r="G500" s="60"/>
      <c r="H500" s="6" t="str">
        <f t="shared" si="219"/>
        <v/>
      </c>
      <c r="I500" s="60"/>
      <c r="J500" s="6" t="str">
        <f t="shared" si="220"/>
        <v/>
      </c>
      <c r="K500" s="60"/>
      <c r="L500" s="6" t="str">
        <f t="shared" si="221"/>
        <v/>
      </c>
      <c r="M500" s="60"/>
      <c r="N500" s="6" t="str">
        <f t="shared" si="222"/>
        <v/>
      </c>
      <c r="O500" s="7">
        <f t="shared" si="217"/>
        <v>0</v>
      </c>
    </row>
    <row r="501" spans="2:15" hidden="1" x14ac:dyDescent="0.3">
      <c r="B501" s="8"/>
      <c r="C501" s="5"/>
      <c r="D501" s="5"/>
      <c r="E501" s="60"/>
      <c r="F501" s="6" t="str">
        <f t="shared" si="218"/>
        <v/>
      </c>
      <c r="G501" s="60"/>
      <c r="H501" s="6" t="str">
        <f t="shared" si="219"/>
        <v/>
      </c>
      <c r="I501" s="60"/>
      <c r="J501" s="6" t="str">
        <f t="shared" si="220"/>
        <v/>
      </c>
      <c r="K501" s="60"/>
      <c r="L501" s="6" t="str">
        <f t="shared" si="221"/>
        <v/>
      </c>
      <c r="M501" s="60"/>
      <c r="N501" s="6" t="str">
        <f t="shared" si="222"/>
        <v/>
      </c>
      <c r="O501" s="7">
        <f t="shared" si="217"/>
        <v>0</v>
      </c>
    </row>
    <row r="502" spans="2:15" hidden="1" x14ac:dyDescent="0.3">
      <c r="B502" s="8"/>
      <c r="C502" s="5"/>
      <c r="D502" s="5"/>
      <c r="E502" s="60"/>
      <c r="F502" s="6" t="str">
        <f t="shared" si="218"/>
        <v/>
      </c>
      <c r="G502" s="60"/>
      <c r="H502" s="6" t="str">
        <f t="shared" si="219"/>
        <v/>
      </c>
      <c r="I502" s="60"/>
      <c r="J502" s="6" t="str">
        <f t="shared" si="220"/>
        <v/>
      </c>
      <c r="K502" s="60"/>
      <c r="L502" s="6" t="str">
        <f t="shared" si="221"/>
        <v/>
      </c>
      <c r="M502" s="60"/>
      <c r="N502" s="6" t="str">
        <f t="shared" si="222"/>
        <v/>
      </c>
      <c r="O502" s="7">
        <f t="shared" si="217"/>
        <v>0</v>
      </c>
    </row>
    <row r="503" spans="2:15" hidden="1" x14ac:dyDescent="0.3">
      <c r="B503" s="8"/>
      <c r="C503" s="5"/>
      <c r="D503" s="5"/>
      <c r="E503" s="60"/>
      <c r="F503" s="6" t="str">
        <f t="shared" si="218"/>
        <v/>
      </c>
      <c r="G503" s="60"/>
      <c r="H503" s="6" t="str">
        <f t="shared" si="219"/>
        <v/>
      </c>
      <c r="I503" s="60"/>
      <c r="J503" s="6" t="str">
        <f t="shared" si="220"/>
        <v/>
      </c>
      <c r="K503" s="60"/>
      <c r="L503" s="6" t="str">
        <f t="shared" si="221"/>
        <v/>
      </c>
      <c r="M503" s="60"/>
      <c r="N503" s="6" t="str">
        <f t="shared" si="222"/>
        <v/>
      </c>
      <c r="O503" s="7">
        <f t="shared" si="217"/>
        <v>0</v>
      </c>
    </row>
    <row r="504" spans="2:15" hidden="1" x14ac:dyDescent="0.3">
      <c r="B504" s="8"/>
      <c r="C504" s="5"/>
      <c r="D504" s="5"/>
      <c r="E504" s="60"/>
      <c r="F504" s="6" t="str">
        <f t="shared" si="218"/>
        <v/>
      </c>
      <c r="G504" s="60"/>
      <c r="H504" s="6" t="str">
        <f t="shared" si="219"/>
        <v/>
      </c>
      <c r="I504" s="60"/>
      <c r="J504" s="6" t="str">
        <f t="shared" si="220"/>
        <v/>
      </c>
      <c r="K504" s="60"/>
      <c r="L504" s="6" t="str">
        <f t="shared" si="221"/>
        <v/>
      </c>
      <c r="M504" s="60"/>
      <c r="N504" s="6" t="str">
        <f t="shared" si="222"/>
        <v/>
      </c>
      <c r="O504" s="7">
        <f t="shared" si="217"/>
        <v>0</v>
      </c>
    </row>
    <row r="505" spans="2:15" hidden="1" x14ac:dyDescent="0.3">
      <c r="B505" s="8"/>
      <c r="C505" s="5"/>
      <c r="D505" s="5"/>
      <c r="E505" s="60"/>
      <c r="F505" s="6" t="str">
        <f t="shared" si="218"/>
        <v/>
      </c>
      <c r="G505" s="60"/>
      <c r="H505" s="6" t="str">
        <f t="shared" si="219"/>
        <v/>
      </c>
      <c r="I505" s="60"/>
      <c r="J505" s="6" t="str">
        <f t="shared" si="220"/>
        <v/>
      </c>
      <c r="K505" s="60"/>
      <c r="L505" s="6" t="str">
        <f t="shared" si="221"/>
        <v/>
      </c>
      <c r="M505" s="60"/>
      <c r="N505" s="6" t="str">
        <f t="shared" si="222"/>
        <v/>
      </c>
      <c r="O505" s="7">
        <f t="shared" si="217"/>
        <v>0</v>
      </c>
    </row>
    <row r="506" spans="2:15" hidden="1" x14ac:dyDescent="0.3">
      <c r="B506" s="8"/>
      <c r="C506" s="5"/>
      <c r="D506" s="5"/>
      <c r="E506" s="60"/>
      <c r="F506" s="6" t="str">
        <f t="shared" si="218"/>
        <v/>
      </c>
      <c r="G506" s="60"/>
      <c r="H506" s="6" t="str">
        <f t="shared" si="219"/>
        <v/>
      </c>
      <c r="I506" s="60"/>
      <c r="J506" s="6" t="str">
        <f t="shared" si="220"/>
        <v/>
      </c>
      <c r="K506" s="60"/>
      <c r="L506" s="6" t="str">
        <f t="shared" si="221"/>
        <v/>
      </c>
      <c r="M506" s="60"/>
      <c r="N506" s="6" t="str">
        <f t="shared" si="222"/>
        <v/>
      </c>
      <c r="O506" s="7">
        <f t="shared" si="217"/>
        <v>0</v>
      </c>
    </row>
    <row r="507" spans="2:15" hidden="1" x14ac:dyDescent="0.3">
      <c r="B507" s="8"/>
      <c r="C507" s="5"/>
      <c r="D507" s="5"/>
      <c r="E507" s="60"/>
      <c r="F507" s="6" t="str">
        <f t="shared" si="218"/>
        <v/>
      </c>
      <c r="G507" s="60"/>
      <c r="H507" s="6" t="str">
        <f t="shared" si="219"/>
        <v/>
      </c>
      <c r="I507" s="60"/>
      <c r="J507" s="6" t="str">
        <f t="shared" si="220"/>
        <v/>
      </c>
      <c r="K507" s="60"/>
      <c r="L507" s="6" t="str">
        <f t="shared" si="221"/>
        <v/>
      </c>
      <c r="M507" s="60"/>
      <c r="N507" s="6" t="str">
        <f t="shared" si="222"/>
        <v/>
      </c>
      <c r="O507" s="7">
        <f t="shared" si="217"/>
        <v>0</v>
      </c>
    </row>
    <row r="508" spans="2:15" hidden="1" x14ac:dyDescent="0.3">
      <c r="B508" s="8"/>
      <c r="C508" s="5"/>
      <c r="D508" s="5"/>
      <c r="E508" s="60"/>
      <c r="F508" s="6" t="str">
        <f t="shared" si="218"/>
        <v/>
      </c>
      <c r="G508" s="60"/>
      <c r="H508" s="6" t="str">
        <f t="shared" si="219"/>
        <v/>
      </c>
      <c r="I508" s="60"/>
      <c r="J508" s="6" t="str">
        <f t="shared" si="220"/>
        <v/>
      </c>
      <c r="K508" s="60"/>
      <c r="L508" s="6" t="str">
        <f t="shared" si="221"/>
        <v/>
      </c>
      <c r="M508" s="60"/>
      <c r="N508" s="6" t="str">
        <f t="shared" si="222"/>
        <v/>
      </c>
      <c r="O508" s="7">
        <f t="shared" si="217"/>
        <v>0</v>
      </c>
    </row>
    <row r="509" spans="2:15" x14ac:dyDescent="0.3">
      <c r="B509" s="135" t="s">
        <v>20</v>
      </c>
      <c r="C509" s="136"/>
      <c r="D509" s="136"/>
      <c r="E509" s="138">
        <f>IF(SUM(F497:F508)=0, "",SUM(F497:F508))</f>
        <v>900</v>
      </c>
      <c r="F509" s="139"/>
      <c r="G509" s="142" t="str">
        <f t="shared" ref="G509" si="223">IF(SUM(H497:H508)=0, "",SUM(H497:H508))</f>
        <v/>
      </c>
      <c r="H509" s="143"/>
      <c r="I509" s="142" t="str">
        <f t="shared" ref="I509" si="224">IF(SUM(J497:J508)=0, "",SUM(J497:J508))</f>
        <v/>
      </c>
      <c r="J509" s="143"/>
      <c r="K509" s="142" t="str">
        <f t="shared" ref="K509" si="225">IF(SUM(L497:L508)=0, "",SUM(L497:L508))</f>
        <v/>
      </c>
      <c r="L509" s="143"/>
      <c r="M509" s="142" t="str">
        <f t="shared" ref="M509" si="226">IF(SUM(N497:N508)=0, "",SUM(N497:N508))</f>
        <v/>
      </c>
      <c r="N509" s="144"/>
      <c r="O509" s="145">
        <f t="shared" ref="O509" si="227">SUM(O497:O508)</f>
        <v>900</v>
      </c>
    </row>
    <row r="510" spans="2:15" x14ac:dyDescent="0.3">
      <c r="B510" s="135" t="s">
        <v>78</v>
      </c>
      <c r="C510" s="136"/>
      <c r="D510" s="136"/>
      <c r="E510" s="142"/>
      <c r="F510" s="143"/>
      <c r="G510" s="142" t="e">
        <f>G509*0.98</f>
        <v>#VALUE!</v>
      </c>
      <c r="H510" s="144"/>
      <c r="I510" s="142" t="str">
        <f t="shared" ref="I510" si="228">I509</f>
        <v/>
      </c>
      <c r="J510" s="144"/>
      <c r="K510" s="142" t="str">
        <f t="shared" ref="K510" si="229">K509</f>
        <v/>
      </c>
      <c r="L510" s="144"/>
      <c r="M510" s="142" t="str">
        <f t="shared" ref="M510" si="230">M509</f>
        <v/>
      </c>
      <c r="N510" s="144"/>
      <c r="O510" s="146"/>
    </row>
    <row r="511" spans="2:15" x14ac:dyDescent="0.3">
      <c r="B511" s="16"/>
      <c r="C511" s="16"/>
      <c r="D511" s="16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8"/>
    </row>
    <row r="512" spans="2:15" ht="15" thickBot="1" x14ac:dyDescent="0.35"/>
    <row r="513" spans="2:15" x14ac:dyDescent="0.3">
      <c r="B513" s="152" t="s">
        <v>165</v>
      </c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  <c r="O513" s="156">
        <f>E509</f>
        <v>900</v>
      </c>
    </row>
    <row r="514" spans="2:15" ht="15" thickBot="1" x14ac:dyDescent="0.35">
      <c r="B514" s="154"/>
      <c r="C514" s="155"/>
      <c r="D514" s="155"/>
      <c r="E514" s="155"/>
      <c r="F514" s="155"/>
      <c r="G514" s="155"/>
      <c r="H514" s="155"/>
      <c r="I514" s="155"/>
      <c r="J514" s="155"/>
      <c r="K514" s="155"/>
      <c r="L514" s="155"/>
      <c r="M514" s="155"/>
      <c r="N514" s="155"/>
      <c r="O514" s="157"/>
    </row>
    <row r="518" spans="2:15" ht="23.4" customHeight="1" x14ac:dyDescent="0.3">
      <c r="B518" s="151" t="s">
        <v>166</v>
      </c>
      <c r="C518" s="151"/>
      <c r="D518" s="151"/>
      <c r="E518" s="151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</row>
    <row r="519" spans="2:15" ht="22.2" customHeight="1" x14ac:dyDescent="0.3">
      <c r="B519" s="151"/>
      <c r="C519" s="151"/>
      <c r="D519" s="151"/>
      <c r="E519" s="151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</row>
    <row r="522" spans="2:15" ht="17.399999999999999" x14ac:dyDescent="0.3">
      <c r="B522" s="56"/>
      <c r="C522" s="2"/>
      <c r="D522" s="55"/>
      <c r="E522" s="129" t="s">
        <v>72</v>
      </c>
      <c r="F522" s="130"/>
      <c r="G522" s="130"/>
      <c r="H522" s="130"/>
      <c r="I522" s="131"/>
      <c r="J522" s="131"/>
      <c r="K522" s="131"/>
      <c r="L522" s="131"/>
      <c r="M522" s="131"/>
      <c r="N522" s="131"/>
      <c r="O522" s="58" t="s">
        <v>73</v>
      </c>
    </row>
    <row r="523" spans="2:15" ht="17.399999999999999" x14ac:dyDescent="0.3">
      <c r="B523" s="56"/>
      <c r="C523" s="2"/>
      <c r="D523" s="55"/>
      <c r="E523" s="129" t="s">
        <v>62</v>
      </c>
      <c r="F523" s="132"/>
      <c r="G523" s="129" t="s">
        <v>16</v>
      </c>
      <c r="H523" s="132"/>
      <c r="I523" s="129" t="s">
        <v>16</v>
      </c>
      <c r="J523" s="132"/>
      <c r="K523" s="129" t="s">
        <v>16</v>
      </c>
      <c r="L523" s="132"/>
      <c r="M523" s="129" t="s">
        <v>16</v>
      </c>
      <c r="N523" s="132"/>
      <c r="O523" s="133" t="s">
        <v>74</v>
      </c>
    </row>
    <row r="524" spans="2:15" ht="17.399999999999999" x14ac:dyDescent="0.3">
      <c r="B524" s="45" t="s">
        <v>61</v>
      </c>
      <c r="C524" s="57" t="s">
        <v>75</v>
      </c>
      <c r="D524" s="57" t="s">
        <v>76</v>
      </c>
      <c r="E524" s="47" t="s">
        <v>77</v>
      </c>
      <c r="F524" s="48" t="s">
        <v>20</v>
      </c>
      <c r="G524" s="47" t="s">
        <v>77</v>
      </c>
      <c r="H524" s="49" t="s">
        <v>20</v>
      </c>
      <c r="I524" s="47" t="s">
        <v>77</v>
      </c>
      <c r="J524" s="49" t="s">
        <v>20</v>
      </c>
      <c r="K524" s="47" t="s">
        <v>77</v>
      </c>
      <c r="L524" s="49" t="s">
        <v>20</v>
      </c>
      <c r="M524" s="47" t="s">
        <v>77</v>
      </c>
      <c r="N524" s="48" t="s">
        <v>20</v>
      </c>
      <c r="O524" s="134"/>
    </row>
    <row r="525" spans="2:15" x14ac:dyDescent="0.3">
      <c r="B525" s="4" t="s">
        <v>167</v>
      </c>
      <c r="C525" s="5">
        <v>2</v>
      </c>
      <c r="D525" s="5" t="s">
        <v>136</v>
      </c>
      <c r="E525" s="60">
        <v>703.6</v>
      </c>
      <c r="F525" s="6">
        <f>IF(E525*$C525=0, "", E525*$C525)</f>
        <v>1407.2</v>
      </c>
      <c r="G525" s="60"/>
      <c r="H525" s="6" t="str">
        <f>IF(G525*$C525=0, "", G525*$C525)</f>
        <v/>
      </c>
      <c r="I525" s="60"/>
      <c r="J525" s="6" t="str">
        <f>IF(I525*$C525=0, "", I525*$C525)</f>
        <v/>
      </c>
      <c r="K525" s="60"/>
      <c r="L525" s="6" t="str">
        <f>IF(K525*$C525=0, "", K525*$C525)</f>
        <v/>
      </c>
      <c r="M525" s="60"/>
      <c r="N525" s="6" t="str">
        <f>IF(M525*$C525=0, "", M525*$C525)</f>
        <v/>
      </c>
      <c r="O525" s="7">
        <f t="shared" ref="O525:O536" si="231">MIN(F525,H525,J525,L525,N525)</f>
        <v>1407.2</v>
      </c>
    </row>
    <row r="526" spans="2:15" x14ac:dyDescent="0.3">
      <c r="B526" s="4"/>
      <c r="C526" s="5"/>
      <c r="D526" s="5"/>
      <c r="E526" s="60"/>
      <c r="F526" s="6" t="str">
        <f t="shared" ref="F526:F536" si="232">IF(E526*$C526=0, "", E526*$C526)</f>
        <v/>
      </c>
      <c r="G526" s="60"/>
      <c r="H526" s="6" t="str">
        <f t="shared" ref="H526:H536" si="233">IF(G526*$C526=0, "", G526*$C526)</f>
        <v/>
      </c>
      <c r="I526" s="60"/>
      <c r="J526" s="6" t="str">
        <f t="shared" ref="J526:J536" si="234">IF(I526*$C526=0, "", I526*$C526)</f>
        <v/>
      </c>
      <c r="K526" s="60"/>
      <c r="L526" s="6" t="str">
        <f t="shared" ref="L526:L536" si="235">IF(K526*$C526=0, "", K526*$C526)</f>
        <v/>
      </c>
      <c r="M526" s="60"/>
      <c r="N526" s="6" t="str">
        <f t="shared" ref="N526:N536" si="236">IF(M526*$C526=0, "", M526*$C526)</f>
        <v/>
      </c>
      <c r="O526" s="7">
        <f t="shared" si="231"/>
        <v>0</v>
      </c>
    </row>
    <row r="527" spans="2:15" hidden="1" x14ac:dyDescent="0.3">
      <c r="B527" s="8"/>
      <c r="C527" s="5"/>
      <c r="D527" s="5"/>
      <c r="E527" s="60"/>
      <c r="F527" s="6" t="str">
        <f t="shared" si="232"/>
        <v/>
      </c>
      <c r="G527" s="60"/>
      <c r="H527" s="6" t="str">
        <f t="shared" si="233"/>
        <v/>
      </c>
      <c r="I527" s="60"/>
      <c r="J527" s="6" t="str">
        <f t="shared" si="234"/>
        <v/>
      </c>
      <c r="K527" s="60"/>
      <c r="L527" s="6" t="str">
        <f t="shared" si="235"/>
        <v/>
      </c>
      <c r="M527" s="60"/>
      <c r="N527" s="6" t="str">
        <f t="shared" si="236"/>
        <v/>
      </c>
      <c r="O527" s="7">
        <f t="shared" si="231"/>
        <v>0</v>
      </c>
    </row>
    <row r="528" spans="2:15" hidden="1" x14ac:dyDescent="0.3">
      <c r="B528" s="8"/>
      <c r="C528" s="5"/>
      <c r="D528" s="5"/>
      <c r="E528" s="60"/>
      <c r="F528" s="6" t="str">
        <f t="shared" si="232"/>
        <v/>
      </c>
      <c r="G528" s="60"/>
      <c r="H528" s="6" t="str">
        <f t="shared" si="233"/>
        <v/>
      </c>
      <c r="I528" s="60"/>
      <c r="J528" s="6" t="str">
        <f t="shared" si="234"/>
        <v/>
      </c>
      <c r="K528" s="60"/>
      <c r="L528" s="6" t="str">
        <f t="shared" si="235"/>
        <v/>
      </c>
      <c r="M528" s="60"/>
      <c r="N528" s="6" t="str">
        <f t="shared" si="236"/>
        <v/>
      </c>
      <c r="O528" s="7">
        <f t="shared" si="231"/>
        <v>0</v>
      </c>
    </row>
    <row r="529" spans="2:15" hidden="1" x14ac:dyDescent="0.3">
      <c r="B529" s="8"/>
      <c r="C529" s="5"/>
      <c r="D529" s="5"/>
      <c r="E529" s="60"/>
      <c r="F529" s="6" t="str">
        <f t="shared" si="232"/>
        <v/>
      </c>
      <c r="G529" s="60"/>
      <c r="H529" s="6" t="str">
        <f t="shared" si="233"/>
        <v/>
      </c>
      <c r="I529" s="60"/>
      <c r="J529" s="6" t="str">
        <f t="shared" si="234"/>
        <v/>
      </c>
      <c r="K529" s="60"/>
      <c r="L529" s="6" t="str">
        <f t="shared" si="235"/>
        <v/>
      </c>
      <c r="M529" s="60"/>
      <c r="N529" s="6" t="str">
        <f t="shared" si="236"/>
        <v/>
      </c>
      <c r="O529" s="7">
        <f t="shared" si="231"/>
        <v>0</v>
      </c>
    </row>
    <row r="530" spans="2:15" hidden="1" x14ac:dyDescent="0.3">
      <c r="B530" s="8"/>
      <c r="C530" s="5"/>
      <c r="D530" s="5"/>
      <c r="E530" s="60"/>
      <c r="F530" s="6" t="str">
        <f t="shared" si="232"/>
        <v/>
      </c>
      <c r="G530" s="60"/>
      <c r="H530" s="6" t="str">
        <f t="shared" si="233"/>
        <v/>
      </c>
      <c r="I530" s="60"/>
      <c r="J530" s="6" t="str">
        <f t="shared" si="234"/>
        <v/>
      </c>
      <c r="K530" s="60"/>
      <c r="L530" s="6" t="str">
        <f t="shared" si="235"/>
        <v/>
      </c>
      <c r="M530" s="60"/>
      <c r="N530" s="6" t="str">
        <f t="shared" si="236"/>
        <v/>
      </c>
      <c r="O530" s="7">
        <f t="shared" si="231"/>
        <v>0</v>
      </c>
    </row>
    <row r="531" spans="2:15" hidden="1" x14ac:dyDescent="0.3">
      <c r="B531" s="8"/>
      <c r="C531" s="5"/>
      <c r="D531" s="5"/>
      <c r="E531" s="60"/>
      <c r="F531" s="6" t="str">
        <f t="shared" si="232"/>
        <v/>
      </c>
      <c r="G531" s="60"/>
      <c r="H531" s="6" t="str">
        <f t="shared" si="233"/>
        <v/>
      </c>
      <c r="I531" s="60"/>
      <c r="J531" s="6" t="str">
        <f t="shared" si="234"/>
        <v/>
      </c>
      <c r="K531" s="60"/>
      <c r="L531" s="6" t="str">
        <f t="shared" si="235"/>
        <v/>
      </c>
      <c r="M531" s="60"/>
      <c r="N531" s="6" t="str">
        <f t="shared" si="236"/>
        <v/>
      </c>
      <c r="O531" s="7">
        <f t="shared" si="231"/>
        <v>0</v>
      </c>
    </row>
    <row r="532" spans="2:15" hidden="1" x14ac:dyDescent="0.3">
      <c r="B532" s="8"/>
      <c r="C532" s="5"/>
      <c r="D532" s="5"/>
      <c r="E532" s="60"/>
      <c r="F532" s="6" t="str">
        <f t="shared" si="232"/>
        <v/>
      </c>
      <c r="G532" s="60"/>
      <c r="H532" s="6" t="str">
        <f t="shared" si="233"/>
        <v/>
      </c>
      <c r="I532" s="60"/>
      <c r="J532" s="6" t="str">
        <f t="shared" si="234"/>
        <v/>
      </c>
      <c r="K532" s="60"/>
      <c r="L532" s="6" t="str">
        <f t="shared" si="235"/>
        <v/>
      </c>
      <c r="M532" s="60"/>
      <c r="N532" s="6" t="str">
        <f t="shared" si="236"/>
        <v/>
      </c>
      <c r="O532" s="7">
        <f t="shared" si="231"/>
        <v>0</v>
      </c>
    </row>
    <row r="533" spans="2:15" hidden="1" x14ac:dyDescent="0.3">
      <c r="B533" s="8"/>
      <c r="C533" s="5"/>
      <c r="D533" s="5"/>
      <c r="E533" s="60"/>
      <c r="F533" s="6" t="str">
        <f t="shared" si="232"/>
        <v/>
      </c>
      <c r="G533" s="60"/>
      <c r="H533" s="6" t="str">
        <f t="shared" si="233"/>
        <v/>
      </c>
      <c r="I533" s="60"/>
      <c r="J533" s="6" t="str">
        <f t="shared" si="234"/>
        <v/>
      </c>
      <c r="K533" s="60"/>
      <c r="L533" s="6" t="str">
        <f t="shared" si="235"/>
        <v/>
      </c>
      <c r="M533" s="60"/>
      <c r="N533" s="6" t="str">
        <f t="shared" si="236"/>
        <v/>
      </c>
      <c r="O533" s="7">
        <f t="shared" si="231"/>
        <v>0</v>
      </c>
    </row>
    <row r="534" spans="2:15" hidden="1" x14ac:dyDescent="0.3">
      <c r="B534" s="8"/>
      <c r="C534" s="5"/>
      <c r="D534" s="5"/>
      <c r="E534" s="60"/>
      <c r="F534" s="6" t="str">
        <f t="shared" si="232"/>
        <v/>
      </c>
      <c r="G534" s="60"/>
      <c r="H534" s="6" t="str">
        <f t="shared" si="233"/>
        <v/>
      </c>
      <c r="I534" s="60"/>
      <c r="J534" s="6" t="str">
        <f t="shared" si="234"/>
        <v/>
      </c>
      <c r="K534" s="60"/>
      <c r="L534" s="6" t="str">
        <f t="shared" si="235"/>
        <v/>
      </c>
      <c r="M534" s="60"/>
      <c r="N534" s="6" t="str">
        <f t="shared" si="236"/>
        <v/>
      </c>
      <c r="O534" s="7">
        <f t="shared" si="231"/>
        <v>0</v>
      </c>
    </row>
    <row r="535" spans="2:15" hidden="1" x14ac:dyDescent="0.3">
      <c r="B535" s="8"/>
      <c r="C535" s="5"/>
      <c r="D535" s="5"/>
      <c r="E535" s="60"/>
      <c r="F535" s="6" t="str">
        <f t="shared" si="232"/>
        <v/>
      </c>
      <c r="G535" s="60"/>
      <c r="H535" s="6" t="str">
        <f t="shared" si="233"/>
        <v/>
      </c>
      <c r="I535" s="60"/>
      <c r="J535" s="6" t="str">
        <f t="shared" si="234"/>
        <v/>
      </c>
      <c r="K535" s="60"/>
      <c r="L535" s="6" t="str">
        <f t="shared" si="235"/>
        <v/>
      </c>
      <c r="M535" s="60"/>
      <c r="N535" s="6" t="str">
        <f t="shared" si="236"/>
        <v/>
      </c>
      <c r="O535" s="7">
        <f t="shared" si="231"/>
        <v>0</v>
      </c>
    </row>
    <row r="536" spans="2:15" hidden="1" x14ac:dyDescent="0.3">
      <c r="B536" s="8"/>
      <c r="C536" s="5"/>
      <c r="D536" s="5"/>
      <c r="E536" s="60"/>
      <c r="F536" s="6" t="str">
        <f t="shared" si="232"/>
        <v/>
      </c>
      <c r="G536" s="60"/>
      <c r="H536" s="6" t="str">
        <f t="shared" si="233"/>
        <v/>
      </c>
      <c r="I536" s="60"/>
      <c r="J536" s="6" t="str">
        <f t="shared" si="234"/>
        <v/>
      </c>
      <c r="K536" s="60"/>
      <c r="L536" s="6" t="str">
        <f t="shared" si="235"/>
        <v/>
      </c>
      <c r="M536" s="60"/>
      <c r="N536" s="6" t="str">
        <f t="shared" si="236"/>
        <v/>
      </c>
      <c r="O536" s="7">
        <f t="shared" si="231"/>
        <v>0</v>
      </c>
    </row>
    <row r="537" spans="2:15" x14ac:dyDescent="0.3">
      <c r="B537" s="135" t="s">
        <v>20</v>
      </c>
      <c r="C537" s="136"/>
      <c r="D537" s="136"/>
      <c r="E537" s="138">
        <f>IF(SUM(F525:F536)=0, "",SUM(F525:F536))</f>
        <v>1407.2</v>
      </c>
      <c r="F537" s="139"/>
      <c r="G537" s="142" t="str">
        <f t="shared" ref="G537" si="237">IF(SUM(H525:H536)=0, "",SUM(H525:H536))</f>
        <v/>
      </c>
      <c r="H537" s="143"/>
      <c r="I537" s="142" t="str">
        <f t="shared" ref="I537" si="238">IF(SUM(J525:J536)=0, "",SUM(J525:J536))</f>
        <v/>
      </c>
      <c r="J537" s="143"/>
      <c r="K537" s="142" t="str">
        <f t="shared" ref="K537" si="239">IF(SUM(L525:L536)=0, "",SUM(L525:L536))</f>
        <v/>
      </c>
      <c r="L537" s="143"/>
      <c r="M537" s="142" t="str">
        <f t="shared" ref="M537" si="240">IF(SUM(N525:N536)=0, "",SUM(N525:N536))</f>
        <v/>
      </c>
      <c r="N537" s="144"/>
      <c r="O537" s="145">
        <f t="shared" ref="O537" si="241">SUM(O525:O536)</f>
        <v>1407.2</v>
      </c>
    </row>
    <row r="538" spans="2:15" x14ac:dyDescent="0.3">
      <c r="B538" s="135" t="s">
        <v>78</v>
      </c>
      <c r="C538" s="136"/>
      <c r="D538" s="136"/>
      <c r="E538" s="142"/>
      <c r="F538" s="143"/>
      <c r="G538" s="142"/>
      <c r="H538" s="144"/>
      <c r="I538" s="142" t="str">
        <f t="shared" ref="I538" si="242">I537</f>
        <v/>
      </c>
      <c r="J538" s="144"/>
      <c r="K538" s="142" t="str">
        <f t="shared" ref="K538" si="243">K537</f>
        <v/>
      </c>
      <c r="L538" s="144"/>
      <c r="M538" s="142" t="str">
        <f t="shared" ref="M538" si="244">M537</f>
        <v/>
      </c>
      <c r="N538" s="144"/>
      <c r="O538" s="146"/>
    </row>
    <row r="539" spans="2:15" x14ac:dyDescent="0.3">
      <c r="B539" s="16"/>
      <c r="C539" s="16"/>
      <c r="D539" s="16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8"/>
    </row>
    <row r="540" spans="2:15" ht="15" thickBot="1" x14ac:dyDescent="0.35"/>
    <row r="541" spans="2:15" x14ac:dyDescent="0.3">
      <c r="B541" s="158" t="s">
        <v>168</v>
      </c>
      <c r="C541" s="153"/>
      <c r="D541" s="153"/>
      <c r="E541" s="153"/>
      <c r="F541" s="153"/>
      <c r="G541" s="153"/>
      <c r="H541" s="153"/>
      <c r="I541" s="153"/>
      <c r="J541" s="153"/>
      <c r="K541" s="153"/>
      <c r="L541" s="153"/>
      <c r="M541" s="153"/>
      <c r="N541" s="153"/>
      <c r="O541" s="156">
        <f>E537</f>
        <v>1407.2</v>
      </c>
    </row>
    <row r="542" spans="2:15" ht="15" thickBot="1" x14ac:dyDescent="0.35">
      <c r="B542" s="154"/>
      <c r="C542" s="155"/>
      <c r="D542" s="155"/>
      <c r="E542" s="155"/>
      <c r="F542" s="155"/>
      <c r="G542" s="155"/>
      <c r="H542" s="155"/>
      <c r="I542" s="155"/>
      <c r="J542" s="155"/>
      <c r="K542" s="155"/>
      <c r="L542" s="155"/>
      <c r="M542" s="155"/>
      <c r="N542" s="155"/>
      <c r="O542" s="157"/>
    </row>
    <row r="544" spans="2:15" ht="23.4" customHeight="1" x14ac:dyDescent="0.3">
      <c r="B544" s="151" t="s">
        <v>216</v>
      </c>
      <c r="C544" s="151"/>
      <c r="D544" s="151"/>
      <c r="E544" s="151"/>
      <c r="F544" s="151"/>
      <c r="G544" s="151"/>
      <c r="H544" s="151"/>
      <c r="I544" s="151"/>
      <c r="J544" s="151"/>
      <c r="K544" s="151"/>
      <c r="L544" s="151"/>
      <c r="M544" s="151"/>
      <c r="N544" s="151"/>
      <c r="O544" s="151"/>
    </row>
    <row r="545" spans="2:15" ht="22.2" customHeight="1" x14ac:dyDescent="0.3">
      <c r="B545" s="151"/>
      <c r="C545" s="151"/>
      <c r="D545" s="151"/>
      <c r="E545" s="151"/>
      <c r="F545" s="151"/>
      <c r="G545" s="151"/>
      <c r="H545" s="151"/>
      <c r="I545" s="151"/>
      <c r="J545" s="151"/>
      <c r="K545" s="151"/>
      <c r="L545" s="151"/>
      <c r="M545" s="151"/>
      <c r="N545" s="151"/>
      <c r="O545" s="151"/>
    </row>
    <row r="548" spans="2:15" ht="17.399999999999999" x14ac:dyDescent="0.3">
      <c r="B548" s="67"/>
      <c r="C548" s="2"/>
      <c r="D548" s="66"/>
      <c r="E548" s="129" t="s">
        <v>72</v>
      </c>
      <c r="F548" s="130"/>
      <c r="G548" s="130"/>
      <c r="H548" s="130"/>
      <c r="I548" s="131"/>
      <c r="J548" s="131"/>
      <c r="K548" s="131"/>
      <c r="L548" s="131"/>
      <c r="M548" s="131"/>
      <c r="N548" s="131"/>
      <c r="O548" s="69" t="s">
        <v>73</v>
      </c>
    </row>
    <row r="549" spans="2:15" ht="17.399999999999999" x14ac:dyDescent="0.3">
      <c r="B549" s="67"/>
      <c r="C549" s="2"/>
      <c r="D549" s="66"/>
      <c r="E549" s="129" t="s">
        <v>217</v>
      </c>
      <c r="F549" s="132"/>
      <c r="G549" s="129" t="s">
        <v>16</v>
      </c>
      <c r="H549" s="132"/>
      <c r="I549" s="129" t="s">
        <v>16</v>
      </c>
      <c r="J549" s="132"/>
      <c r="K549" s="129" t="s">
        <v>16</v>
      </c>
      <c r="L549" s="132"/>
      <c r="M549" s="129" t="s">
        <v>16</v>
      </c>
      <c r="N549" s="132"/>
      <c r="O549" s="133" t="s">
        <v>74</v>
      </c>
    </row>
    <row r="550" spans="2:15" ht="17.399999999999999" x14ac:dyDescent="0.3">
      <c r="B550" s="45" t="s">
        <v>61</v>
      </c>
      <c r="C550" s="68" t="s">
        <v>75</v>
      </c>
      <c r="D550" s="68" t="s">
        <v>76</v>
      </c>
      <c r="E550" s="47" t="s">
        <v>77</v>
      </c>
      <c r="F550" s="48" t="s">
        <v>20</v>
      </c>
      <c r="G550" s="47" t="s">
        <v>77</v>
      </c>
      <c r="H550" s="49" t="s">
        <v>20</v>
      </c>
      <c r="I550" s="47" t="s">
        <v>77</v>
      </c>
      <c r="J550" s="49" t="s">
        <v>20</v>
      </c>
      <c r="K550" s="47" t="s">
        <v>77</v>
      </c>
      <c r="L550" s="49" t="s">
        <v>20</v>
      </c>
      <c r="M550" s="47" t="s">
        <v>77</v>
      </c>
      <c r="N550" s="48" t="s">
        <v>20</v>
      </c>
      <c r="O550" s="134"/>
    </row>
    <row r="551" spans="2:15" x14ac:dyDescent="0.3">
      <c r="B551" s="4" t="s">
        <v>167</v>
      </c>
      <c r="C551" s="5">
        <v>97</v>
      </c>
      <c r="D551" s="5" t="s">
        <v>37</v>
      </c>
      <c r="E551" s="70">
        <v>85</v>
      </c>
      <c r="F551" s="6">
        <f>IF(E551*$C551=0, "", E551*$C551)</f>
        <v>8245</v>
      </c>
      <c r="G551" s="70"/>
      <c r="H551" s="6" t="str">
        <f>IF(G551*$C551=0, "", G551*$C551)</f>
        <v/>
      </c>
      <c r="I551" s="70"/>
      <c r="J551" s="6" t="str">
        <f>IF(I551*$C551=0, "", I551*$C551)</f>
        <v/>
      </c>
      <c r="K551" s="70"/>
      <c r="L551" s="6" t="str">
        <f>IF(K551*$C551=0, "", K551*$C551)</f>
        <v/>
      </c>
      <c r="M551" s="70"/>
      <c r="N551" s="6" t="str">
        <f>IF(M551*$C551=0, "", M551*$C551)</f>
        <v/>
      </c>
      <c r="O551" s="7">
        <f t="shared" ref="O551:O562" si="245">MIN(F551,H551,J551,L551,N551)</f>
        <v>8245</v>
      </c>
    </row>
    <row r="552" spans="2:15" x14ac:dyDescent="0.3">
      <c r="B552" s="4"/>
      <c r="C552" s="5"/>
      <c r="D552" s="5"/>
      <c r="E552" s="70"/>
      <c r="F552" s="6" t="str">
        <f t="shared" ref="F552:F562" si="246">IF(E552*$C552=0, "", E552*$C552)</f>
        <v/>
      </c>
      <c r="G552" s="70"/>
      <c r="H552" s="6" t="str">
        <f t="shared" ref="H552:H562" si="247">IF(G552*$C552=0, "", G552*$C552)</f>
        <v/>
      </c>
      <c r="I552" s="70"/>
      <c r="J552" s="6" t="str">
        <f t="shared" ref="J552:J562" si="248">IF(I552*$C552=0, "", I552*$C552)</f>
        <v/>
      </c>
      <c r="K552" s="70"/>
      <c r="L552" s="6" t="str">
        <f t="shared" ref="L552:L562" si="249">IF(K552*$C552=0, "", K552*$C552)</f>
        <v/>
      </c>
      <c r="M552" s="70"/>
      <c r="N552" s="6" t="str">
        <f t="shared" ref="N552:N562" si="250">IF(M552*$C552=0, "", M552*$C552)</f>
        <v/>
      </c>
      <c r="O552" s="7">
        <f t="shared" si="245"/>
        <v>0</v>
      </c>
    </row>
    <row r="553" spans="2:15" hidden="1" x14ac:dyDescent="0.3">
      <c r="B553" s="8"/>
      <c r="C553" s="5"/>
      <c r="D553" s="5"/>
      <c r="E553" s="70"/>
      <c r="F553" s="6" t="str">
        <f t="shared" si="246"/>
        <v/>
      </c>
      <c r="G553" s="70"/>
      <c r="H553" s="6" t="str">
        <f t="shared" si="247"/>
        <v/>
      </c>
      <c r="I553" s="70"/>
      <c r="J553" s="6" t="str">
        <f t="shared" si="248"/>
        <v/>
      </c>
      <c r="K553" s="70"/>
      <c r="L553" s="6" t="str">
        <f t="shared" si="249"/>
        <v/>
      </c>
      <c r="M553" s="70"/>
      <c r="N553" s="6" t="str">
        <f t="shared" si="250"/>
        <v/>
      </c>
      <c r="O553" s="7">
        <f t="shared" si="245"/>
        <v>0</v>
      </c>
    </row>
    <row r="554" spans="2:15" hidden="1" x14ac:dyDescent="0.3">
      <c r="B554" s="8"/>
      <c r="C554" s="5"/>
      <c r="D554" s="5"/>
      <c r="E554" s="70"/>
      <c r="F554" s="6" t="str">
        <f t="shared" si="246"/>
        <v/>
      </c>
      <c r="G554" s="70"/>
      <c r="H554" s="6" t="str">
        <f t="shared" si="247"/>
        <v/>
      </c>
      <c r="I554" s="70"/>
      <c r="J554" s="6" t="str">
        <f t="shared" si="248"/>
        <v/>
      </c>
      <c r="K554" s="70"/>
      <c r="L554" s="6" t="str">
        <f t="shared" si="249"/>
        <v/>
      </c>
      <c r="M554" s="70"/>
      <c r="N554" s="6" t="str">
        <f t="shared" si="250"/>
        <v/>
      </c>
      <c r="O554" s="7">
        <f t="shared" si="245"/>
        <v>0</v>
      </c>
    </row>
    <row r="555" spans="2:15" hidden="1" x14ac:dyDescent="0.3">
      <c r="B555" s="8"/>
      <c r="C555" s="5"/>
      <c r="D555" s="5"/>
      <c r="E555" s="70"/>
      <c r="F555" s="6" t="str">
        <f t="shared" si="246"/>
        <v/>
      </c>
      <c r="G555" s="70"/>
      <c r="H555" s="6" t="str">
        <f t="shared" si="247"/>
        <v/>
      </c>
      <c r="I555" s="70"/>
      <c r="J555" s="6" t="str">
        <f t="shared" si="248"/>
        <v/>
      </c>
      <c r="K555" s="70"/>
      <c r="L555" s="6" t="str">
        <f t="shared" si="249"/>
        <v/>
      </c>
      <c r="M555" s="70"/>
      <c r="N555" s="6" t="str">
        <f t="shared" si="250"/>
        <v/>
      </c>
      <c r="O555" s="7">
        <f t="shared" si="245"/>
        <v>0</v>
      </c>
    </row>
    <row r="556" spans="2:15" hidden="1" x14ac:dyDescent="0.3">
      <c r="B556" s="8"/>
      <c r="C556" s="5"/>
      <c r="D556" s="5"/>
      <c r="E556" s="70"/>
      <c r="F556" s="6" t="str">
        <f t="shared" si="246"/>
        <v/>
      </c>
      <c r="G556" s="70"/>
      <c r="H556" s="6" t="str">
        <f t="shared" si="247"/>
        <v/>
      </c>
      <c r="I556" s="70"/>
      <c r="J556" s="6" t="str">
        <f t="shared" si="248"/>
        <v/>
      </c>
      <c r="K556" s="70"/>
      <c r="L556" s="6" t="str">
        <f t="shared" si="249"/>
        <v/>
      </c>
      <c r="M556" s="70"/>
      <c r="N556" s="6" t="str">
        <f t="shared" si="250"/>
        <v/>
      </c>
      <c r="O556" s="7">
        <f t="shared" si="245"/>
        <v>0</v>
      </c>
    </row>
    <row r="557" spans="2:15" hidden="1" x14ac:dyDescent="0.3">
      <c r="B557" s="8"/>
      <c r="C557" s="5"/>
      <c r="D557" s="5"/>
      <c r="E557" s="70"/>
      <c r="F557" s="6" t="str">
        <f t="shared" si="246"/>
        <v/>
      </c>
      <c r="G557" s="70"/>
      <c r="H557" s="6" t="str">
        <f t="shared" si="247"/>
        <v/>
      </c>
      <c r="I557" s="70"/>
      <c r="J557" s="6" t="str">
        <f t="shared" si="248"/>
        <v/>
      </c>
      <c r="K557" s="70"/>
      <c r="L557" s="6" t="str">
        <f t="shared" si="249"/>
        <v/>
      </c>
      <c r="M557" s="70"/>
      <c r="N557" s="6" t="str">
        <f t="shared" si="250"/>
        <v/>
      </c>
      <c r="O557" s="7">
        <f t="shared" si="245"/>
        <v>0</v>
      </c>
    </row>
    <row r="558" spans="2:15" hidden="1" x14ac:dyDescent="0.3">
      <c r="B558" s="8"/>
      <c r="C558" s="5"/>
      <c r="D558" s="5"/>
      <c r="E558" s="70"/>
      <c r="F558" s="6" t="str">
        <f t="shared" si="246"/>
        <v/>
      </c>
      <c r="G558" s="70"/>
      <c r="H558" s="6" t="str">
        <f t="shared" si="247"/>
        <v/>
      </c>
      <c r="I558" s="70"/>
      <c r="J558" s="6" t="str">
        <f t="shared" si="248"/>
        <v/>
      </c>
      <c r="K558" s="70"/>
      <c r="L558" s="6" t="str">
        <f t="shared" si="249"/>
        <v/>
      </c>
      <c r="M558" s="70"/>
      <c r="N558" s="6" t="str">
        <f t="shared" si="250"/>
        <v/>
      </c>
      <c r="O558" s="7">
        <f t="shared" si="245"/>
        <v>0</v>
      </c>
    </row>
    <row r="559" spans="2:15" hidden="1" x14ac:dyDescent="0.3">
      <c r="B559" s="8"/>
      <c r="C559" s="5"/>
      <c r="D559" s="5"/>
      <c r="E559" s="70"/>
      <c r="F559" s="6" t="str">
        <f t="shared" si="246"/>
        <v/>
      </c>
      <c r="G559" s="70"/>
      <c r="H559" s="6" t="str">
        <f t="shared" si="247"/>
        <v/>
      </c>
      <c r="I559" s="70"/>
      <c r="J559" s="6" t="str">
        <f t="shared" si="248"/>
        <v/>
      </c>
      <c r="K559" s="70"/>
      <c r="L559" s="6" t="str">
        <f t="shared" si="249"/>
        <v/>
      </c>
      <c r="M559" s="70"/>
      <c r="N559" s="6" t="str">
        <f t="shared" si="250"/>
        <v/>
      </c>
      <c r="O559" s="7">
        <f t="shared" si="245"/>
        <v>0</v>
      </c>
    </row>
    <row r="560" spans="2:15" hidden="1" x14ac:dyDescent="0.3">
      <c r="B560" s="8"/>
      <c r="C560" s="5"/>
      <c r="D560" s="5"/>
      <c r="E560" s="70"/>
      <c r="F560" s="6" t="str">
        <f t="shared" si="246"/>
        <v/>
      </c>
      <c r="G560" s="70"/>
      <c r="H560" s="6" t="str">
        <f t="shared" si="247"/>
        <v/>
      </c>
      <c r="I560" s="70"/>
      <c r="J560" s="6" t="str">
        <f t="shared" si="248"/>
        <v/>
      </c>
      <c r="K560" s="70"/>
      <c r="L560" s="6" t="str">
        <f t="shared" si="249"/>
        <v/>
      </c>
      <c r="M560" s="70"/>
      <c r="N560" s="6" t="str">
        <f t="shared" si="250"/>
        <v/>
      </c>
      <c r="O560" s="7">
        <f t="shared" si="245"/>
        <v>0</v>
      </c>
    </row>
    <row r="561" spans="2:15" hidden="1" x14ac:dyDescent="0.3">
      <c r="B561" s="8"/>
      <c r="C561" s="5"/>
      <c r="D561" s="5"/>
      <c r="E561" s="70"/>
      <c r="F561" s="6" t="str">
        <f t="shared" si="246"/>
        <v/>
      </c>
      <c r="G561" s="70"/>
      <c r="H561" s="6" t="str">
        <f t="shared" si="247"/>
        <v/>
      </c>
      <c r="I561" s="70"/>
      <c r="J561" s="6" t="str">
        <f t="shared" si="248"/>
        <v/>
      </c>
      <c r="K561" s="70"/>
      <c r="L561" s="6" t="str">
        <f t="shared" si="249"/>
        <v/>
      </c>
      <c r="M561" s="70"/>
      <c r="N561" s="6" t="str">
        <f t="shared" si="250"/>
        <v/>
      </c>
      <c r="O561" s="7">
        <f t="shared" si="245"/>
        <v>0</v>
      </c>
    </row>
    <row r="562" spans="2:15" hidden="1" x14ac:dyDescent="0.3">
      <c r="B562" s="8"/>
      <c r="C562" s="5"/>
      <c r="D562" s="5"/>
      <c r="E562" s="70"/>
      <c r="F562" s="6" t="str">
        <f t="shared" si="246"/>
        <v/>
      </c>
      <c r="G562" s="70"/>
      <c r="H562" s="6" t="str">
        <f t="shared" si="247"/>
        <v/>
      </c>
      <c r="I562" s="70"/>
      <c r="J562" s="6" t="str">
        <f t="shared" si="248"/>
        <v/>
      </c>
      <c r="K562" s="70"/>
      <c r="L562" s="6" t="str">
        <f t="shared" si="249"/>
        <v/>
      </c>
      <c r="M562" s="70"/>
      <c r="N562" s="6" t="str">
        <f t="shared" si="250"/>
        <v/>
      </c>
      <c r="O562" s="7">
        <f t="shared" si="245"/>
        <v>0</v>
      </c>
    </row>
    <row r="563" spans="2:15" x14ac:dyDescent="0.3">
      <c r="B563" s="135" t="s">
        <v>20</v>
      </c>
      <c r="C563" s="136"/>
      <c r="D563" s="136"/>
      <c r="E563" s="138">
        <f>IF(SUM(F551:F562)=0, "",SUM(F551:F562))</f>
        <v>8245</v>
      </c>
      <c r="F563" s="139"/>
      <c r="G563" s="142" t="str">
        <f t="shared" ref="G563" si="251">IF(SUM(H551:H562)=0, "",SUM(H551:H562))</f>
        <v/>
      </c>
      <c r="H563" s="143"/>
      <c r="I563" s="142" t="str">
        <f t="shared" ref="I563" si="252">IF(SUM(J551:J562)=0, "",SUM(J551:J562))</f>
        <v/>
      </c>
      <c r="J563" s="143"/>
      <c r="K563" s="142" t="str">
        <f t="shared" ref="K563" si="253">IF(SUM(L551:L562)=0, "",SUM(L551:L562))</f>
        <v/>
      </c>
      <c r="L563" s="143"/>
      <c r="M563" s="142" t="str">
        <f t="shared" ref="M563" si="254">IF(SUM(N551:N562)=0, "",SUM(N551:N562))</f>
        <v/>
      </c>
      <c r="N563" s="144"/>
      <c r="O563" s="145">
        <f t="shared" ref="O563" si="255">SUM(O551:O562)</f>
        <v>8245</v>
      </c>
    </row>
    <row r="564" spans="2:15" x14ac:dyDescent="0.3">
      <c r="B564" s="135" t="s">
        <v>78</v>
      </c>
      <c r="C564" s="136"/>
      <c r="D564" s="136"/>
      <c r="E564" s="142"/>
      <c r="F564" s="143"/>
      <c r="G564" s="142"/>
      <c r="H564" s="144"/>
      <c r="I564" s="142" t="str">
        <f t="shared" ref="I564" si="256">I563</f>
        <v/>
      </c>
      <c r="J564" s="144"/>
      <c r="K564" s="142" t="str">
        <f t="shared" ref="K564" si="257">K563</f>
        <v/>
      </c>
      <c r="L564" s="144"/>
      <c r="M564" s="142" t="str">
        <f t="shared" ref="M564" si="258">M563</f>
        <v/>
      </c>
      <c r="N564" s="144"/>
      <c r="O564" s="146"/>
    </row>
    <row r="565" spans="2:15" x14ac:dyDescent="0.3">
      <c r="B565" s="16"/>
      <c r="C565" s="16"/>
      <c r="D565" s="16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8"/>
    </row>
    <row r="566" spans="2:15" ht="15" thickBot="1" x14ac:dyDescent="0.35"/>
    <row r="567" spans="2:15" x14ac:dyDescent="0.3">
      <c r="B567" s="158" t="s">
        <v>218</v>
      </c>
      <c r="C567" s="153"/>
      <c r="D567" s="153"/>
      <c r="E567" s="153"/>
      <c r="F567" s="153"/>
      <c r="G567" s="153"/>
      <c r="H567" s="153"/>
      <c r="I567" s="153"/>
      <c r="J567" s="153"/>
      <c r="K567" s="153"/>
      <c r="L567" s="153"/>
      <c r="M567" s="153"/>
      <c r="N567" s="153"/>
      <c r="O567" s="156">
        <f>E563</f>
        <v>8245</v>
      </c>
    </row>
    <row r="568" spans="2:15" ht="15" thickBot="1" x14ac:dyDescent="0.35">
      <c r="B568" s="154"/>
      <c r="C568" s="155"/>
      <c r="D568" s="155"/>
      <c r="E568" s="155"/>
      <c r="F568" s="155"/>
      <c r="G568" s="155"/>
      <c r="H568" s="155"/>
      <c r="I568" s="155"/>
      <c r="J568" s="155"/>
      <c r="K568" s="155"/>
      <c r="L568" s="155"/>
      <c r="M568" s="155"/>
      <c r="N568" s="155"/>
      <c r="O568" s="157"/>
    </row>
    <row r="571" spans="2:15" x14ac:dyDescent="0.3">
      <c r="O571" s="11"/>
    </row>
    <row r="576" spans="2:15" x14ac:dyDescent="0.3">
      <c r="L576" s="11"/>
    </row>
  </sheetData>
  <mergeCells count="550">
    <mergeCell ref="B567:N568"/>
    <mergeCell ref="O567:O568"/>
    <mergeCell ref="B544:O545"/>
    <mergeCell ref="E548:N548"/>
    <mergeCell ref="E549:F549"/>
    <mergeCell ref="G549:H549"/>
    <mergeCell ref="I549:J549"/>
    <mergeCell ref="K549:L549"/>
    <mergeCell ref="M549:N549"/>
    <mergeCell ref="O549:O550"/>
    <mergeCell ref="B563:D563"/>
    <mergeCell ref="E563:F563"/>
    <mergeCell ref="G563:H563"/>
    <mergeCell ref="I563:J563"/>
    <mergeCell ref="K563:L563"/>
    <mergeCell ref="M563:N563"/>
    <mergeCell ref="O563:O564"/>
    <mergeCell ref="B564:D564"/>
    <mergeCell ref="E564:F564"/>
    <mergeCell ref="G564:H564"/>
    <mergeCell ref="I564:J564"/>
    <mergeCell ref="K564:L564"/>
    <mergeCell ref="M564:N564"/>
    <mergeCell ref="E135:N135"/>
    <mergeCell ref="E136:F136"/>
    <mergeCell ref="G136:H136"/>
    <mergeCell ref="I136:J136"/>
    <mergeCell ref="K136:L136"/>
    <mergeCell ref="M136:N136"/>
    <mergeCell ref="O136:O137"/>
    <mergeCell ref="B150:D150"/>
    <mergeCell ref="E150:F150"/>
    <mergeCell ref="G150:H150"/>
    <mergeCell ref="I150:J150"/>
    <mergeCell ref="K150:L150"/>
    <mergeCell ref="M150:N150"/>
    <mergeCell ref="O150:O151"/>
    <mergeCell ref="B151:D151"/>
    <mergeCell ref="E151:F151"/>
    <mergeCell ref="G151:H151"/>
    <mergeCell ref="I151:J151"/>
    <mergeCell ref="K151:L151"/>
    <mergeCell ref="M151:N151"/>
    <mergeCell ref="E223:N223"/>
    <mergeCell ref="E224:F224"/>
    <mergeCell ref="G224:H224"/>
    <mergeCell ref="I224:J224"/>
    <mergeCell ref="K224:L224"/>
    <mergeCell ref="M224:N224"/>
    <mergeCell ref="O224:O225"/>
    <mergeCell ref="B238:D238"/>
    <mergeCell ref="E238:F238"/>
    <mergeCell ref="G238:H238"/>
    <mergeCell ref="I238:J238"/>
    <mergeCell ref="K238:L238"/>
    <mergeCell ref="M238:N238"/>
    <mergeCell ref="O238:O239"/>
    <mergeCell ref="B239:D239"/>
    <mergeCell ref="E239:F239"/>
    <mergeCell ref="G239:H239"/>
    <mergeCell ref="I239:J239"/>
    <mergeCell ref="K239:L239"/>
    <mergeCell ref="M239:N239"/>
    <mergeCell ref="G78:H78"/>
    <mergeCell ref="I78:J78"/>
    <mergeCell ref="K78:L78"/>
    <mergeCell ref="M78:N78"/>
    <mergeCell ref="O78:O79"/>
    <mergeCell ref="B92:D92"/>
    <mergeCell ref="E92:F92"/>
    <mergeCell ref="G92:H92"/>
    <mergeCell ref="I92:J92"/>
    <mergeCell ref="K92:L92"/>
    <mergeCell ref="M92:N92"/>
    <mergeCell ref="B74:D74"/>
    <mergeCell ref="E74:F74"/>
    <mergeCell ref="G74:H74"/>
    <mergeCell ref="I74:J74"/>
    <mergeCell ref="K74:L74"/>
    <mergeCell ref="M74:N74"/>
    <mergeCell ref="O74:O75"/>
    <mergeCell ref="B75:D75"/>
    <mergeCell ref="E75:F75"/>
    <mergeCell ref="G75:H75"/>
    <mergeCell ref="I75:J75"/>
    <mergeCell ref="K75:L75"/>
    <mergeCell ref="M75:N75"/>
    <mergeCell ref="E44:N44"/>
    <mergeCell ref="E45:F45"/>
    <mergeCell ref="G45:H45"/>
    <mergeCell ref="I45:J45"/>
    <mergeCell ref="K45:L45"/>
    <mergeCell ref="M45:N45"/>
    <mergeCell ref="O45:O46"/>
    <mergeCell ref="B56:D56"/>
    <mergeCell ref="E56:F56"/>
    <mergeCell ref="G56:H56"/>
    <mergeCell ref="I56:J56"/>
    <mergeCell ref="K56:L56"/>
    <mergeCell ref="M56:N56"/>
    <mergeCell ref="O56:O57"/>
    <mergeCell ref="B57:D57"/>
    <mergeCell ref="E57:F57"/>
    <mergeCell ref="G57:H57"/>
    <mergeCell ref="I57:J57"/>
    <mergeCell ref="K57:L57"/>
    <mergeCell ref="M57:N57"/>
    <mergeCell ref="E25:N25"/>
    <mergeCell ref="E26:F26"/>
    <mergeCell ref="G26:H26"/>
    <mergeCell ref="I26:J26"/>
    <mergeCell ref="K26:L26"/>
    <mergeCell ref="M26:N26"/>
    <mergeCell ref="O26:O27"/>
    <mergeCell ref="B41:D41"/>
    <mergeCell ref="E41:F41"/>
    <mergeCell ref="G41:H41"/>
    <mergeCell ref="I41:J41"/>
    <mergeCell ref="K41:L41"/>
    <mergeCell ref="M41:N41"/>
    <mergeCell ref="O41:O42"/>
    <mergeCell ref="B42:D42"/>
    <mergeCell ref="E42:F42"/>
    <mergeCell ref="G42:H42"/>
    <mergeCell ref="I42:J42"/>
    <mergeCell ref="K42:L42"/>
    <mergeCell ref="M42:N42"/>
    <mergeCell ref="O60:O61"/>
    <mergeCell ref="E59:N59"/>
    <mergeCell ref="E60:F60"/>
    <mergeCell ref="G60:H60"/>
    <mergeCell ref="I60:J60"/>
    <mergeCell ref="K60:L60"/>
    <mergeCell ref="M60:N60"/>
    <mergeCell ref="E117:N117"/>
    <mergeCell ref="E118:F118"/>
    <mergeCell ref="G118:H118"/>
    <mergeCell ref="I118:J118"/>
    <mergeCell ref="K118:L118"/>
    <mergeCell ref="M118:N118"/>
    <mergeCell ref="O118:O119"/>
    <mergeCell ref="E97:N97"/>
    <mergeCell ref="E98:F98"/>
    <mergeCell ref="G98:H98"/>
    <mergeCell ref="I98:J98"/>
    <mergeCell ref="K98:L98"/>
    <mergeCell ref="M98:N98"/>
    <mergeCell ref="O98:O99"/>
    <mergeCell ref="O92:O93"/>
    <mergeCell ref="E77:N77"/>
    <mergeCell ref="E78:F78"/>
    <mergeCell ref="B132:D132"/>
    <mergeCell ref="E132:F132"/>
    <mergeCell ref="G132:H132"/>
    <mergeCell ref="I132:J132"/>
    <mergeCell ref="K132:L132"/>
    <mergeCell ref="M132:N132"/>
    <mergeCell ref="O132:O133"/>
    <mergeCell ref="B133:D133"/>
    <mergeCell ref="E133:F133"/>
    <mergeCell ref="G133:H133"/>
    <mergeCell ref="I133:J133"/>
    <mergeCell ref="K133:L133"/>
    <mergeCell ref="M133:N133"/>
    <mergeCell ref="B112:D112"/>
    <mergeCell ref="E112:F112"/>
    <mergeCell ref="G112:H112"/>
    <mergeCell ref="I112:J112"/>
    <mergeCell ref="K112:L112"/>
    <mergeCell ref="M112:N112"/>
    <mergeCell ref="O112:O113"/>
    <mergeCell ref="B113:D113"/>
    <mergeCell ref="E113:F113"/>
    <mergeCell ref="G113:H113"/>
    <mergeCell ref="I113:J113"/>
    <mergeCell ref="K113:L113"/>
    <mergeCell ref="M113:N113"/>
    <mergeCell ref="B93:D93"/>
    <mergeCell ref="E93:F93"/>
    <mergeCell ref="G93:H93"/>
    <mergeCell ref="I93:J93"/>
    <mergeCell ref="K93:L93"/>
    <mergeCell ref="M93:N93"/>
    <mergeCell ref="O523:O524"/>
    <mergeCell ref="E522:N522"/>
    <mergeCell ref="E523:F523"/>
    <mergeCell ref="G523:H523"/>
    <mergeCell ref="I523:J523"/>
    <mergeCell ref="K523:L523"/>
    <mergeCell ref="M523:N523"/>
    <mergeCell ref="O495:O496"/>
    <mergeCell ref="E494:N494"/>
    <mergeCell ref="E495:F495"/>
    <mergeCell ref="G495:H495"/>
    <mergeCell ref="I495:J495"/>
    <mergeCell ref="K495:L495"/>
    <mergeCell ref="M495:N495"/>
    <mergeCell ref="B509:D509"/>
    <mergeCell ref="E509:F509"/>
    <mergeCell ref="G509:H509"/>
    <mergeCell ref="I509:J509"/>
    <mergeCell ref="B537:D537"/>
    <mergeCell ref="E537:F537"/>
    <mergeCell ref="G537:H537"/>
    <mergeCell ref="I537:J537"/>
    <mergeCell ref="K537:L537"/>
    <mergeCell ref="M537:N537"/>
    <mergeCell ref="O537:O538"/>
    <mergeCell ref="B538:D538"/>
    <mergeCell ref="E538:F538"/>
    <mergeCell ref="G538:H538"/>
    <mergeCell ref="I538:J538"/>
    <mergeCell ref="K538:L538"/>
    <mergeCell ref="M538:N538"/>
    <mergeCell ref="K509:L509"/>
    <mergeCell ref="M509:N509"/>
    <mergeCell ref="O509:O510"/>
    <mergeCell ref="B510:D510"/>
    <mergeCell ref="E510:F510"/>
    <mergeCell ref="G510:H510"/>
    <mergeCell ref="I510:J510"/>
    <mergeCell ref="K510:L510"/>
    <mergeCell ref="M510:N510"/>
    <mergeCell ref="B481:D481"/>
    <mergeCell ref="E481:F481"/>
    <mergeCell ref="G481:H481"/>
    <mergeCell ref="I481:J481"/>
    <mergeCell ref="K481:L481"/>
    <mergeCell ref="M481:N481"/>
    <mergeCell ref="O481:O482"/>
    <mergeCell ref="B482:D482"/>
    <mergeCell ref="E482:F482"/>
    <mergeCell ref="G482:H482"/>
    <mergeCell ref="I482:J482"/>
    <mergeCell ref="K482:L482"/>
    <mergeCell ref="M482:N482"/>
    <mergeCell ref="E467:F467"/>
    <mergeCell ref="G467:H467"/>
    <mergeCell ref="I467:J467"/>
    <mergeCell ref="K467:L467"/>
    <mergeCell ref="M467:N467"/>
    <mergeCell ref="O440:O441"/>
    <mergeCell ref="B454:D454"/>
    <mergeCell ref="E454:F454"/>
    <mergeCell ref="G454:H454"/>
    <mergeCell ref="I454:J454"/>
    <mergeCell ref="K454:L454"/>
    <mergeCell ref="M454:N454"/>
    <mergeCell ref="O454:O455"/>
    <mergeCell ref="B455:D455"/>
    <mergeCell ref="E455:F455"/>
    <mergeCell ref="G455:H455"/>
    <mergeCell ref="I455:J455"/>
    <mergeCell ref="K455:L455"/>
    <mergeCell ref="M455:N455"/>
    <mergeCell ref="O467:O468"/>
    <mergeCell ref="E466:N466"/>
    <mergeCell ref="B153:N154"/>
    <mergeCell ref="O153:O154"/>
    <mergeCell ref="B2:O4"/>
    <mergeCell ref="B156:O157"/>
    <mergeCell ref="E439:N439"/>
    <mergeCell ref="E440:F440"/>
    <mergeCell ref="G440:H440"/>
    <mergeCell ref="I440:J440"/>
    <mergeCell ref="K440:L440"/>
    <mergeCell ref="M440:N440"/>
    <mergeCell ref="B386:D386"/>
    <mergeCell ref="O386:O387"/>
    <mergeCell ref="B387:D387"/>
    <mergeCell ref="I387:J387"/>
    <mergeCell ref="E378:F378"/>
    <mergeCell ref="G378:H378"/>
    <mergeCell ref="E386:F386"/>
    <mergeCell ref="G386:H386"/>
    <mergeCell ref="I386:J386"/>
    <mergeCell ref="K386:L386"/>
    <mergeCell ref="M386:N386"/>
    <mergeCell ref="E387:F387"/>
    <mergeCell ref="G387:H387"/>
    <mergeCell ref="E160:N160"/>
    <mergeCell ref="K161:L161"/>
    <mergeCell ref="M161:N161"/>
    <mergeCell ref="O161:O162"/>
    <mergeCell ref="B179:D179"/>
    <mergeCell ref="E179:F179"/>
    <mergeCell ref="G179:H179"/>
    <mergeCell ref="I179:J179"/>
    <mergeCell ref="K179:L179"/>
    <mergeCell ref="M179:N179"/>
    <mergeCell ref="O179:O180"/>
    <mergeCell ref="B180:D180"/>
    <mergeCell ref="E180:F180"/>
    <mergeCell ref="G180:H180"/>
    <mergeCell ref="I180:J180"/>
    <mergeCell ref="K180:L180"/>
    <mergeCell ref="M180:N180"/>
    <mergeCell ref="E161:F161"/>
    <mergeCell ref="G161:H161"/>
    <mergeCell ref="I161:J161"/>
    <mergeCell ref="E204:N204"/>
    <mergeCell ref="E205:F205"/>
    <mergeCell ref="G205:H205"/>
    <mergeCell ref="I205:J205"/>
    <mergeCell ref="K205:L205"/>
    <mergeCell ref="M205:N205"/>
    <mergeCell ref="O205:O206"/>
    <mergeCell ref="B220:D220"/>
    <mergeCell ref="E220:F220"/>
    <mergeCell ref="G220:H220"/>
    <mergeCell ref="I220:J220"/>
    <mergeCell ref="K220:L220"/>
    <mergeCell ref="M220:N220"/>
    <mergeCell ref="O220:O221"/>
    <mergeCell ref="B221:D221"/>
    <mergeCell ref="E221:F221"/>
    <mergeCell ref="G221:H221"/>
    <mergeCell ref="I221:J221"/>
    <mergeCell ref="K221:L221"/>
    <mergeCell ref="M221:N221"/>
    <mergeCell ref="E242:N242"/>
    <mergeCell ref="E243:F243"/>
    <mergeCell ref="G243:H243"/>
    <mergeCell ref="I243:J243"/>
    <mergeCell ref="K243:L243"/>
    <mergeCell ref="M243:N243"/>
    <mergeCell ref="O243:O244"/>
    <mergeCell ref="B257:D257"/>
    <mergeCell ref="E257:F257"/>
    <mergeCell ref="G257:H257"/>
    <mergeCell ref="I257:J257"/>
    <mergeCell ref="K257:L257"/>
    <mergeCell ref="M257:N257"/>
    <mergeCell ref="O257:O258"/>
    <mergeCell ref="B258:D258"/>
    <mergeCell ref="E258:F258"/>
    <mergeCell ref="G258:H258"/>
    <mergeCell ref="I258:J258"/>
    <mergeCell ref="K258:L258"/>
    <mergeCell ref="M258:N258"/>
    <mergeCell ref="E263:N263"/>
    <mergeCell ref="E264:F264"/>
    <mergeCell ref="G264:H264"/>
    <mergeCell ref="I264:J264"/>
    <mergeCell ref="K264:L264"/>
    <mergeCell ref="M264:N264"/>
    <mergeCell ref="O264:O265"/>
    <mergeCell ref="B278:D278"/>
    <mergeCell ref="E278:F278"/>
    <mergeCell ref="G278:H278"/>
    <mergeCell ref="I278:J278"/>
    <mergeCell ref="K278:L278"/>
    <mergeCell ref="M278:N278"/>
    <mergeCell ref="O278:O279"/>
    <mergeCell ref="B279:D279"/>
    <mergeCell ref="E279:F279"/>
    <mergeCell ref="G279:H279"/>
    <mergeCell ref="I279:J279"/>
    <mergeCell ref="K279:L279"/>
    <mergeCell ref="M279:N279"/>
    <mergeCell ref="O283:O284"/>
    <mergeCell ref="B297:D297"/>
    <mergeCell ref="E297:F297"/>
    <mergeCell ref="G297:H297"/>
    <mergeCell ref="I297:J297"/>
    <mergeCell ref="K297:L297"/>
    <mergeCell ref="M297:N297"/>
    <mergeCell ref="O297:O298"/>
    <mergeCell ref="B298:D298"/>
    <mergeCell ref="E298:F298"/>
    <mergeCell ref="G298:H298"/>
    <mergeCell ref="I298:J298"/>
    <mergeCell ref="K298:L298"/>
    <mergeCell ref="M298:N298"/>
    <mergeCell ref="E282:N282"/>
    <mergeCell ref="E283:F283"/>
    <mergeCell ref="G283:H283"/>
    <mergeCell ref="I283:J283"/>
    <mergeCell ref="K283:L283"/>
    <mergeCell ref="M283:N283"/>
    <mergeCell ref="E303:N303"/>
    <mergeCell ref="E304:F304"/>
    <mergeCell ref="G304:H304"/>
    <mergeCell ref="I304:J304"/>
    <mergeCell ref="K304:L304"/>
    <mergeCell ref="M304:N304"/>
    <mergeCell ref="O304:O305"/>
    <mergeCell ref="B318:D318"/>
    <mergeCell ref="E318:F318"/>
    <mergeCell ref="G318:H318"/>
    <mergeCell ref="I318:J318"/>
    <mergeCell ref="K318:L318"/>
    <mergeCell ref="M318:N318"/>
    <mergeCell ref="O318:O319"/>
    <mergeCell ref="B319:D319"/>
    <mergeCell ref="E319:F319"/>
    <mergeCell ref="G319:H319"/>
    <mergeCell ref="I319:J319"/>
    <mergeCell ref="K319:L319"/>
    <mergeCell ref="M319:N319"/>
    <mergeCell ref="B367:O368"/>
    <mergeCell ref="E371:N371"/>
    <mergeCell ref="E372:F372"/>
    <mergeCell ref="G372:H372"/>
    <mergeCell ref="I372:J372"/>
    <mergeCell ref="K372:L372"/>
    <mergeCell ref="M372:N372"/>
    <mergeCell ref="O372:O373"/>
    <mergeCell ref="E345:F345"/>
    <mergeCell ref="G345:H345"/>
    <mergeCell ref="I345:J345"/>
    <mergeCell ref="K345:L345"/>
    <mergeCell ref="M345:N345"/>
    <mergeCell ref="O345:O346"/>
    <mergeCell ref="B359:D359"/>
    <mergeCell ref="E359:F359"/>
    <mergeCell ref="G359:H359"/>
    <mergeCell ref="I359:J359"/>
    <mergeCell ref="K359:L359"/>
    <mergeCell ref="M359:N359"/>
    <mergeCell ref="E324:N324"/>
    <mergeCell ref="E325:F325"/>
    <mergeCell ref="G325:H325"/>
    <mergeCell ref="I325:J325"/>
    <mergeCell ref="K325:L325"/>
    <mergeCell ref="M325:N325"/>
    <mergeCell ref="O325:O326"/>
    <mergeCell ref="B340:D340"/>
    <mergeCell ref="E340:F340"/>
    <mergeCell ref="G340:H340"/>
    <mergeCell ref="I340:J340"/>
    <mergeCell ref="K340:L340"/>
    <mergeCell ref="M340:N340"/>
    <mergeCell ref="O340:O341"/>
    <mergeCell ref="B341:D341"/>
    <mergeCell ref="E341:F341"/>
    <mergeCell ref="G341:H341"/>
    <mergeCell ref="I341:J341"/>
    <mergeCell ref="K341:L341"/>
    <mergeCell ref="M341:N341"/>
    <mergeCell ref="K387:L387"/>
    <mergeCell ref="M387:N387"/>
    <mergeCell ref="E390:N390"/>
    <mergeCell ref="E391:F391"/>
    <mergeCell ref="G391:H391"/>
    <mergeCell ref="I391:J391"/>
    <mergeCell ref="K391:L391"/>
    <mergeCell ref="M391:N391"/>
    <mergeCell ref="O391:O392"/>
    <mergeCell ref="B489:O490"/>
    <mergeCell ref="B513:N514"/>
    <mergeCell ref="O513:O514"/>
    <mergeCell ref="B518:O519"/>
    <mergeCell ref="B541:N542"/>
    <mergeCell ref="O541:O542"/>
    <mergeCell ref="B431:N432"/>
    <mergeCell ref="O431:O432"/>
    <mergeCell ref="B363:N364"/>
    <mergeCell ref="O363:O364"/>
    <mergeCell ref="B434:O435"/>
    <mergeCell ref="B462:O463"/>
    <mergeCell ref="B458:N459"/>
    <mergeCell ref="O458:O459"/>
    <mergeCell ref="B485:N486"/>
    <mergeCell ref="O485:O486"/>
    <mergeCell ref="E399:F399"/>
    <mergeCell ref="G399:H399"/>
    <mergeCell ref="B407:D407"/>
    <mergeCell ref="E407:F407"/>
    <mergeCell ref="G407:H407"/>
    <mergeCell ref="I407:J407"/>
    <mergeCell ref="K407:L407"/>
    <mergeCell ref="M407:N407"/>
    <mergeCell ref="B425:D425"/>
    <mergeCell ref="E425:F425"/>
    <mergeCell ref="G425:H425"/>
    <mergeCell ref="I425:J425"/>
    <mergeCell ref="K425:L425"/>
    <mergeCell ref="M425:N425"/>
    <mergeCell ref="O425:O426"/>
    <mergeCell ref="B426:D426"/>
    <mergeCell ref="E426:F426"/>
    <mergeCell ref="G426:H426"/>
    <mergeCell ref="I426:J426"/>
    <mergeCell ref="K426:L426"/>
    <mergeCell ref="M426:N426"/>
    <mergeCell ref="I411:J411"/>
    <mergeCell ref="K411:L411"/>
    <mergeCell ref="M411:N411"/>
    <mergeCell ref="O411:O412"/>
    <mergeCell ref="E417:F417"/>
    <mergeCell ref="G417:H417"/>
    <mergeCell ref="E344:N344"/>
    <mergeCell ref="O359:O360"/>
    <mergeCell ref="B360:D360"/>
    <mergeCell ref="E360:F360"/>
    <mergeCell ref="G360:H360"/>
    <mergeCell ref="I360:J360"/>
    <mergeCell ref="K360:L360"/>
    <mergeCell ref="M360:N360"/>
    <mergeCell ref="E410:N410"/>
    <mergeCell ref="E411:F411"/>
    <mergeCell ref="G411:H411"/>
    <mergeCell ref="O407:O408"/>
    <mergeCell ref="B408:D408"/>
    <mergeCell ref="E408:F408"/>
    <mergeCell ref="G408:H408"/>
    <mergeCell ref="I408:J408"/>
    <mergeCell ref="K408:L408"/>
    <mergeCell ref="M408:N408"/>
    <mergeCell ref="E182:N182"/>
    <mergeCell ref="E183:F183"/>
    <mergeCell ref="G183:H183"/>
    <mergeCell ref="I183:J183"/>
    <mergeCell ref="K183:L183"/>
    <mergeCell ref="M183:N183"/>
    <mergeCell ref="O183:O184"/>
    <mergeCell ref="B201:D201"/>
    <mergeCell ref="E201:F201"/>
    <mergeCell ref="G201:H201"/>
    <mergeCell ref="I201:J201"/>
    <mergeCell ref="K201:L201"/>
    <mergeCell ref="M201:N201"/>
    <mergeCell ref="O201:O202"/>
    <mergeCell ref="B202:D202"/>
    <mergeCell ref="E202:F202"/>
    <mergeCell ref="G202:H202"/>
    <mergeCell ref="I202:J202"/>
    <mergeCell ref="K202:L202"/>
    <mergeCell ref="M202:N202"/>
    <mergeCell ref="E6:N6"/>
    <mergeCell ref="E7:F7"/>
    <mergeCell ref="G7:H7"/>
    <mergeCell ref="I7:J7"/>
    <mergeCell ref="K7:L7"/>
    <mergeCell ref="M7:N7"/>
    <mergeCell ref="O7:O8"/>
    <mergeCell ref="B22:D22"/>
    <mergeCell ref="E22:F22"/>
    <mergeCell ref="G22:H22"/>
    <mergeCell ref="I22:J22"/>
    <mergeCell ref="K22:L22"/>
    <mergeCell ref="M22:N22"/>
    <mergeCell ref="O22:O23"/>
    <mergeCell ref="B23:D23"/>
    <mergeCell ref="E23:F23"/>
    <mergeCell ref="G23:H23"/>
    <mergeCell ref="I23:J23"/>
    <mergeCell ref="K23:L23"/>
    <mergeCell ref="M23:N23"/>
  </mergeCells>
  <conditionalFormatting sqref="B28:O30 B47:H50 I49:O51 B54:O55 E51 B53:C53 H53:O53 G51 B173:D174 F164:F174 H164:H174 I165:N175 O164:O176">
    <cfRule type="expression" dxfId="354" priority="316">
      <formula>MOD(ROW(),2)=0</formula>
    </cfRule>
  </conditionalFormatting>
  <conditionalFormatting sqref="G365:H366 G133:H134 G180:H181 G221:H222 G279:H281 G341:H343 G360:H362 G113:H116 G158:H159 G258:H262 G298:H302 G319:H323 G241:H241 G43:H43 G58:H58 G76:H76 G94:H96 G152:H152 G24:H24 G203:H203">
    <cfRule type="cellIs" dxfId="353" priority="315" operator="equal">
      <formula>SMALL(#REF!,1)</formula>
    </cfRule>
  </conditionalFormatting>
  <conditionalFormatting sqref="E369:N370 E365:F366 I365:N366 E460:N460 E152:F152 E158:F159 E181:F181 E222:F222 E259:F262 E280:F281 E300:F302 I133:N134 I180:N181 I221:N222 I279:N281 I341:N343 E361:F362 E427:N428 I360:N362 I113:N116 E114:F116 I158:N159 I258:N262 I298:N302 I319:N323 E321:F323 I241:N241 E241:F241 I43:N43 I58:N58 I76:N76 I94:N96 E43:F43 E58:F58 E76:F76 E94:F96 I152:N152 I24:N24 E24:F24 I203:N203 E203:F203">
    <cfRule type="cellIs" dxfId="352" priority="314" operator="equal">
      <formula>SMALL(#REF!,1)</formula>
    </cfRule>
  </conditionalFormatting>
  <conditionalFormatting sqref="E389:N389">
    <cfRule type="cellIs" dxfId="351" priority="305" operator="equal">
      <formula>SMALL(#REF!,1)</formula>
    </cfRule>
  </conditionalFormatting>
  <conditionalFormatting sqref="B442:O453">
    <cfRule type="expression" dxfId="350" priority="304">
      <formula>MOD(ROW(),2)=0</formula>
    </cfRule>
  </conditionalFormatting>
  <conditionalFormatting sqref="E454:N454">
    <cfRule type="cellIs" dxfId="349" priority="303" operator="equal">
      <formula>SMALL(#REF!,1)</formula>
    </cfRule>
  </conditionalFormatting>
  <conditionalFormatting sqref="E455:N457">
    <cfRule type="cellIs" dxfId="348" priority="302" operator="equal">
      <formula>SMALL(#REF!,1)</formula>
    </cfRule>
  </conditionalFormatting>
  <conditionalFormatting sqref="B469:O480">
    <cfRule type="expression" dxfId="347" priority="301">
      <formula>MOD(ROW(),2)=0</formula>
    </cfRule>
  </conditionalFormatting>
  <conditionalFormatting sqref="E481:N481">
    <cfRule type="cellIs" dxfId="346" priority="300" operator="equal">
      <formula>SMALL(#REF!,1)</formula>
    </cfRule>
  </conditionalFormatting>
  <conditionalFormatting sqref="E482:N483">
    <cfRule type="cellIs" dxfId="345" priority="299" operator="equal">
      <formula>SMALL(#REF!,1)</formula>
    </cfRule>
  </conditionalFormatting>
  <conditionalFormatting sqref="B497:O508">
    <cfRule type="expression" dxfId="344" priority="298">
      <formula>MOD(ROW(),2)=0</formula>
    </cfRule>
  </conditionalFormatting>
  <conditionalFormatting sqref="E509:N509">
    <cfRule type="cellIs" dxfId="343" priority="297" operator="equal">
      <formula>SMALL(#REF!,1)</formula>
    </cfRule>
  </conditionalFormatting>
  <conditionalFormatting sqref="E510:N511">
    <cfRule type="cellIs" dxfId="342" priority="296" operator="equal">
      <formula>SMALL(#REF!,1)</formula>
    </cfRule>
  </conditionalFormatting>
  <conditionalFormatting sqref="B525:O536">
    <cfRule type="expression" dxfId="341" priority="295">
      <formula>MOD(ROW(),2)=0</formula>
    </cfRule>
  </conditionalFormatting>
  <conditionalFormatting sqref="E537:N537">
    <cfRule type="cellIs" dxfId="340" priority="294" operator="equal">
      <formula>SMALL(#REF!,1)</formula>
    </cfRule>
  </conditionalFormatting>
  <conditionalFormatting sqref="E538:N539">
    <cfRule type="cellIs" dxfId="339" priority="293" operator="equal">
      <formula>SMALL(#REF!,1)</formula>
    </cfRule>
  </conditionalFormatting>
  <conditionalFormatting sqref="B103:O111 K100:O101 G102:O102">
    <cfRule type="expression" dxfId="338" priority="248">
      <formula>MOD(ROW(),2)=0</formula>
    </cfRule>
  </conditionalFormatting>
  <conditionalFormatting sqref="G100:J101">
    <cfRule type="expression" dxfId="337" priority="245">
      <formula>MOD(ROW(),2)=0</formula>
    </cfRule>
  </conditionalFormatting>
  <conditionalFormatting sqref="B100:F102">
    <cfRule type="expression" dxfId="336" priority="244">
      <formula>MOD(ROW(),2)=0</formula>
    </cfRule>
  </conditionalFormatting>
  <conditionalFormatting sqref="E112:N112">
    <cfRule type="cellIs" dxfId="335" priority="247" operator="equal">
      <formula>SMALL(#REF!,1)</formula>
    </cfRule>
  </conditionalFormatting>
  <conditionalFormatting sqref="E113:F113">
    <cfRule type="cellIs" dxfId="334" priority="246" operator="equal">
      <formula>SMALL(#REF!,1)</formula>
    </cfRule>
  </conditionalFormatting>
  <conditionalFormatting sqref="B120:F120 F121">
    <cfRule type="expression" dxfId="333" priority="232">
      <formula>MOD(ROW(),2)=0</formula>
    </cfRule>
  </conditionalFormatting>
  <conditionalFormatting sqref="B122:H125 B121:E121 G120:H121">
    <cfRule type="expression" dxfId="332" priority="233">
      <formula>MOD(ROW(),2)=0</formula>
    </cfRule>
  </conditionalFormatting>
  <conditionalFormatting sqref="B126:O131 K120:O121 I122:O125">
    <cfRule type="expression" dxfId="331" priority="237">
      <formula>MOD(ROW(),2)=0</formula>
    </cfRule>
  </conditionalFormatting>
  <conditionalFormatting sqref="E132:N132">
    <cfRule type="cellIs" dxfId="330" priority="236" operator="equal">
      <formula>SMALL(#REF!,1)</formula>
    </cfRule>
  </conditionalFormatting>
  <conditionalFormatting sqref="E133:F134">
    <cfRule type="cellIs" dxfId="329" priority="235" operator="equal">
      <formula>SMALL(#REF!,1)</formula>
    </cfRule>
  </conditionalFormatting>
  <conditionalFormatting sqref="I120:J121">
    <cfRule type="expression" dxfId="328" priority="234">
      <formula>MOD(ROW(),2)=0</formula>
    </cfRule>
  </conditionalFormatting>
  <conditionalFormatting sqref="B163:F163 B164:E167 B168:D168 B170:D171 B175:F175 B172:E172">
    <cfRule type="expression" dxfId="327" priority="213">
      <formula>MOD(ROW(),2)=0</formula>
    </cfRule>
  </conditionalFormatting>
  <conditionalFormatting sqref="B207:J213">
    <cfRule type="expression" dxfId="326" priority="206">
      <formula>MOD(ROW(),2)=0</formula>
    </cfRule>
  </conditionalFormatting>
  <conditionalFormatting sqref="B246:J250">
    <cfRule type="expression" dxfId="325" priority="201">
      <formula>MOD(ROW(),2)=0</formula>
    </cfRule>
  </conditionalFormatting>
  <conditionalFormatting sqref="B266:H266">
    <cfRule type="expression" dxfId="324" priority="187">
      <formula>MOD(ROW(),2)=0</formula>
    </cfRule>
  </conditionalFormatting>
  <conditionalFormatting sqref="B285:H285">
    <cfRule type="expression" dxfId="323" priority="180">
      <formula>MOD(ROW(),2)=0</formula>
    </cfRule>
  </conditionalFormatting>
  <conditionalFormatting sqref="G163:H163 G164:G166 G172 G175:H175">
    <cfRule type="expression" dxfId="322" priority="215">
      <formula>MOD(ROW(),2)=0</formula>
    </cfRule>
  </conditionalFormatting>
  <conditionalFormatting sqref="B177:O178 K163:O163 K164:N164 B176:N176">
    <cfRule type="expression" dxfId="321" priority="219">
      <formula>MOD(ROW(),2)=0</formula>
    </cfRule>
  </conditionalFormatting>
  <conditionalFormatting sqref="E179:N179">
    <cfRule type="cellIs" dxfId="320" priority="218" operator="equal">
      <formula>SMALL(#REF!,1)</formula>
    </cfRule>
  </conditionalFormatting>
  <conditionalFormatting sqref="E180:F180">
    <cfRule type="cellIs" dxfId="319" priority="217" operator="equal">
      <formula>SMALL(#REF!,1)</formula>
    </cfRule>
  </conditionalFormatting>
  <conditionalFormatting sqref="I163:J164">
    <cfRule type="expression" dxfId="318" priority="216">
      <formula>MOD(ROW(),2)=0</formula>
    </cfRule>
  </conditionalFormatting>
  <conditionalFormatting sqref="B214:F216">
    <cfRule type="expression" dxfId="317" priority="207">
      <formula>MOD(ROW(),2)=0</formula>
    </cfRule>
  </conditionalFormatting>
  <conditionalFormatting sqref="B251:F253">
    <cfRule type="expression" dxfId="316" priority="202">
      <formula>MOD(ROW(),2)=0</formula>
    </cfRule>
  </conditionalFormatting>
  <conditionalFormatting sqref="B217:O219 K207:O213 G214:O216">
    <cfRule type="expression" dxfId="315" priority="212">
      <formula>MOD(ROW(),2)=0</formula>
    </cfRule>
  </conditionalFormatting>
  <conditionalFormatting sqref="E220:N220">
    <cfRule type="cellIs" dxfId="314" priority="211" operator="equal">
      <formula>SMALL(#REF!,1)</formula>
    </cfRule>
  </conditionalFormatting>
  <conditionalFormatting sqref="E221:F221">
    <cfRule type="cellIs" dxfId="313" priority="210" operator="equal">
      <formula>SMALL(#REF!,1)</formula>
    </cfRule>
  </conditionalFormatting>
  <conditionalFormatting sqref="B245:J245">
    <cfRule type="expression" dxfId="312" priority="189">
      <formula>MOD(ROW(),2)=0</formula>
    </cfRule>
  </conditionalFormatting>
  <conditionalFormatting sqref="H306">
    <cfRule type="expression" dxfId="311" priority="165">
      <formula>MOD(ROW(),2)=0</formula>
    </cfRule>
  </conditionalFormatting>
  <conditionalFormatting sqref="B254:O256 K245:O250 G251:O253">
    <cfRule type="expression" dxfId="310" priority="205">
      <formula>MOD(ROW(),2)=0</formula>
    </cfRule>
  </conditionalFormatting>
  <conditionalFormatting sqref="E257:N257">
    <cfRule type="cellIs" dxfId="309" priority="204" operator="equal">
      <formula>SMALL(#REF!,1)</formula>
    </cfRule>
  </conditionalFormatting>
  <conditionalFormatting sqref="E258:F258">
    <cfRule type="cellIs" dxfId="308" priority="203" operator="equal">
      <formula>SMALL(#REF!,1)</formula>
    </cfRule>
  </conditionalFormatting>
  <conditionalFormatting sqref="B267:J271 I266:J266">
    <cfRule type="expression" dxfId="307" priority="191">
      <formula>MOD(ROW(),2)=0</formula>
    </cfRule>
  </conditionalFormatting>
  <conditionalFormatting sqref="B272:F274">
    <cfRule type="expression" dxfId="306" priority="192">
      <formula>MOD(ROW(),2)=0</formula>
    </cfRule>
  </conditionalFormatting>
  <conditionalFormatting sqref="B275:O277 K266:O271 G272:O274">
    <cfRule type="expression" dxfId="305" priority="195">
      <formula>MOD(ROW(),2)=0</formula>
    </cfRule>
  </conditionalFormatting>
  <conditionalFormatting sqref="E278:N278">
    <cfRule type="cellIs" dxfId="304" priority="194" operator="equal">
      <formula>SMALL(#REF!,1)</formula>
    </cfRule>
  </conditionalFormatting>
  <conditionalFormatting sqref="E279:F279">
    <cfRule type="cellIs" dxfId="303" priority="193" operator="equal">
      <formula>SMALL(#REF!,1)</formula>
    </cfRule>
  </conditionalFormatting>
  <conditionalFormatting sqref="B286:J290 I285:J285">
    <cfRule type="expression" dxfId="302" priority="182">
      <formula>MOD(ROW(),2)=0</formula>
    </cfRule>
  </conditionalFormatting>
  <conditionalFormatting sqref="B306:G306">
    <cfRule type="expression" dxfId="301" priority="166">
      <formula>MOD(ROW(),2)=0</formula>
    </cfRule>
  </conditionalFormatting>
  <conditionalFormatting sqref="B327:F328">
    <cfRule type="expression" dxfId="300" priority="146">
      <formula>MOD(ROW(),2)=0</formula>
    </cfRule>
  </conditionalFormatting>
  <conditionalFormatting sqref="B374:J376">
    <cfRule type="expression" dxfId="299" priority="136">
      <formula>MOD(ROW(),2)=0</formula>
    </cfRule>
  </conditionalFormatting>
  <conditionalFormatting sqref="B291:F293">
    <cfRule type="expression" dxfId="298" priority="183">
      <formula>MOD(ROW(),2)=0</formula>
    </cfRule>
  </conditionalFormatting>
  <conditionalFormatting sqref="B294:O296 K285:O290 G291:O293">
    <cfRule type="expression" dxfId="297" priority="186">
      <formula>MOD(ROW(),2)=0</formula>
    </cfRule>
  </conditionalFormatting>
  <conditionalFormatting sqref="E297:N297">
    <cfRule type="cellIs" dxfId="296" priority="185" operator="equal">
      <formula>SMALL(#REF!,1)</formula>
    </cfRule>
  </conditionalFormatting>
  <conditionalFormatting sqref="E298:F299">
    <cfRule type="cellIs" dxfId="295" priority="184" operator="equal">
      <formula>SMALL(#REF!,1)</formula>
    </cfRule>
  </conditionalFormatting>
  <conditionalFormatting sqref="H393:H396">
    <cfRule type="expression" dxfId="294" priority="128">
      <formula>MOD(ROW(),2)=0</formula>
    </cfRule>
  </conditionalFormatting>
  <conditionalFormatting sqref="B308:L309 I306:L306 J307:L307">
    <cfRule type="expression" dxfId="293" priority="167">
      <formula>MOD(ROW(),2)=0</formula>
    </cfRule>
  </conditionalFormatting>
  <conditionalFormatting sqref="B310:J311">
    <cfRule type="expression" dxfId="292" priority="168">
      <formula>MOD(ROW(),2)=0</formula>
    </cfRule>
  </conditionalFormatting>
  <conditionalFormatting sqref="B312:F314">
    <cfRule type="expression" dxfId="291" priority="169">
      <formula>MOD(ROW(),2)=0</formula>
    </cfRule>
  </conditionalFormatting>
  <conditionalFormatting sqref="B315:O317 K310:O311 G312:O314 M306:O309">
    <cfRule type="expression" dxfId="290" priority="172">
      <formula>MOD(ROW(),2)=0</formula>
    </cfRule>
  </conditionalFormatting>
  <conditionalFormatting sqref="E318:N318">
    <cfRule type="cellIs" dxfId="289" priority="171" operator="equal">
      <formula>SMALL(#REF!,1)</formula>
    </cfRule>
  </conditionalFormatting>
  <conditionalFormatting sqref="E319:F320">
    <cfRule type="cellIs" dxfId="288" priority="170" operator="equal">
      <formula>SMALL(#REF!,1)</formula>
    </cfRule>
  </conditionalFormatting>
  <conditionalFormatting sqref="B393:F395">
    <cfRule type="expression" dxfId="287" priority="129">
      <formula>MOD(ROW(),2)=0</formula>
    </cfRule>
  </conditionalFormatting>
  <conditionalFormatting sqref="H327:H328">
    <cfRule type="expression" dxfId="286" priority="148">
      <formula>MOD(ROW(),2)=0</formula>
    </cfRule>
  </conditionalFormatting>
  <conditionalFormatting sqref="B397:J397 G393:G395 I393:J394 I395 B396:G396 I396:J396">
    <cfRule type="expression" dxfId="285" priority="130">
      <formula>MOD(ROW(),2)=0</formula>
    </cfRule>
  </conditionalFormatting>
  <conditionalFormatting sqref="B329:L331 I327:L328">
    <cfRule type="expression" dxfId="284" priority="150">
      <formula>MOD(ROW(),2)=0</formula>
    </cfRule>
  </conditionalFormatting>
  <conditionalFormatting sqref="G327:G328">
    <cfRule type="expression" dxfId="283" priority="149">
      <formula>MOD(ROW(),2)=0</formula>
    </cfRule>
  </conditionalFormatting>
  <conditionalFormatting sqref="B332:J333">
    <cfRule type="expression" dxfId="282" priority="151">
      <formula>MOD(ROW(),2)=0</formula>
    </cfRule>
  </conditionalFormatting>
  <conditionalFormatting sqref="B334:F336">
    <cfRule type="expression" dxfId="281" priority="152">
      <formula>MOD(ROW(),2)=0</formula>
    </cfRule>
  </conditionalFormatting>
  <conditionalFormatting sqref="B337:O339 K332:O333 G334:O336 M327:O331">
    <cfRule type="expression" dxfId="280" priority="155">
      <formula>MOD(ROW(),2)=0</formula>
    </cfRule>
  </conditionalFormatting>
  <conditionalFormatting sqref="E340:N340">
    <cfRule type="cellIs" dxfId="279" priority="154" operator="equal">
      <formula>SMALL(#REF!,1)</formula>
    </cfRule>
  </conditionalFormatting>
  <conditionalFormatting sqref="E341:F343">
    <cfRule type="cellIs" dxfId="278" priority="153" operator="equal">
      <formula>SMALL(#REF!,1)</formula>
    </cfRule>
  </conditionalFormatting>
  <conditionalFormatting sqref="B377:O377 B379:O385 B378:D378 I378:O378 K374:O376">
    <cfRule type="expression" dxfId="277" priority="145">
      <formula>MOD(ROW(),2)=0</formula>
    </cfRule>
  </conditionalFormatting>
  <conditionalFormatting sqref="E386:N386">
    <cfRule type="cellIs" dxfId="276" priority="144" operator="equal">
      <formula>SMALL(#REF!,1)</formula>
    </cfRule>
  </conditionalFormatting>
  <conditionalFormatting sqref="E387:N388">
    <cfRule type="cellIs" dxfId="275" priority="143" operator="equal">
      <formula>SMALL(#REF!,1)</formula>
    </cfRule>
  </conditionalFormatting>
  <conditionalFormatting sqref="E378">
    <cfRule type="expression" dxfId="274" priority="140">
      <formula>MOD(ROW(),2)=0</formula>
    </cfRule>
  </conditionalFormatting>
  <conditionalFormatting sqref="E399">
    <cfRule type="expression" dxfId="273" priority="132">
      <formula>MOD(ROW(),2)=0</formula>
    </cfRule>
  </conditionalFormatting>
  <conditionalFormatting sqref="G378">
    <cfRule type="expression" dxfId="272" priority="139">
      <formula>MOD(ROW(),2)=0</formula>
    </cfRule>
  </conditionalFormatting>
  <conditionalFormatting sqref="B398:N398 B400:N406 B399:D399 I399:N399 K393:O393 K394:N397 O394:O406">
    <cfRule type="expression" dxfId="271" priority="135">
      <formula>MOD(ROW(),2)=0</formula>
    </cfRule>
  </conditionalFormatting>
  <conditionalFormatting sqref="E407:N407">
    <cfRule type="cellIs" dxfId="270" priority="134" operator="equal">
      <formula>SMALL(#REF!,1)</formula>
    </cfRule>
  </conditionalFormatting>
  <conditionalFormatting sqref="E408:N409">
    <cfRule type="cellIs" dxfId="269" priority="133" operator="equal">
      <formula>SMALL(#REF!,1)</formula>
    </cfRule>
  </conditionalFormatting>
  <conditionalFormatting sqref="G399">
    <cfRule type="expression" dxfId="268" priority="131">
      <formula>MOD(ROW(),2)=0</formula>
    </cfRule>
  </conditionalFormatting>
  <conditionalFormatting sqref="B347:F347">
    <cfRule type="expression" dxfId="267" priority="119">
      <formula>MOD(ROW(),2)=0</formula>
    </cfRule>
  </conditionalFormatting>
  <conditionalFormatting sqref="H347">
    <cfRule type="expression" dxfId="266" priority="120">
      <formula>MOD(ROW(),2)=0</formula>
    </cfRule>
  </conditionalFormatting>
  <conditionalFormatting sqref="B350:K350 B348:G348 I347:L348 B349:I349 K349:L349">
    <cfRule type="expression" dxfId="265" priority="122">
      <formula>MOD(ROW(),2)=0</formula>
    </cfRule>
  </conditionalFormatting>
  <conditionalFormatting sqref="G347">
    <cfRule type="expression" dxfId="264" priority="121">
      <formula>MOD(ROW(),2)=0</formula>
    </cfRule>
  </conditionalFormatting>
  <conditionalFormatting sqref="B351:J352">
    <cfRule type="expression" dxfId="263" priority="123">
      <formula>MOD(ROW(),2)=0</formula>
    </cfRule>
  </conditionalFormatting>
  <conditionalFormatting sqref="B353:F355">
    <cfRule type="expression" dxfId="262" priority="124">
      <formula>MOD(ROW(),2)=0</formula>
    </cfRule>
  </conditionalFormatting>
  <conditionalFormatting sqref="B356:O358 K351:O352 G353:O355 M347:O350">
    <cfRule type="expression" dxfId="261" priority="127">
      <formula>MOD(ROW(),2)=0</formula>
    </cfRule>
  </conditionalFormatting>
  <conditionalFormatting sqref="E359:N359">
    <cfRule type="cellIs" dxfId="260" priority="126" operator="equal">
      <formula>SMALL(#REF!,1)</formula>
    </cfRule>
  </conditionalFormatting>
  <conditionalFormatting sqref="E360:F360">
    <cfRule type="cellIs" dxfId="259" priority="125" operator="equal">
      <formula>SMALL(#REF!,1)</formula>
    </cfRule>
  </conditionalFormatting>
  <conditionalFormatting sqref="H348">
    <cfRule type="expression" dxfId="258" priority="118">
      <formula>MOD(ROW(),2)=0</formula>
    </cfRule>
  </conditionalFormatting>
  <conditionalFormatting sqref="J349">
    <cfRule type="expression" dxfId="257" priority="117">
      <formula>MOD(ROW(),2)=0</formula>
    </cfRule>
  </conditionalFormatting>
  <conditionalFormatting sqref="H413">
    <cfRule type="expression" dxfId="256" priority="109">
      <formula>MOD(ROW(),2)=0</formula>
    </cfRule>
  </conditionalFormatting>
  <conditionalFormatting sqref="B413:F413">
    <cfRule type="expression" dxfId="255" priority="110">
      <formula>MOD(ROW(),2)=0</formula>
    </cfRule>
  </conditionalFormatting>
  <conditionalFormatting sqref="B415:I415 G413 B414:G414 I413:J414">
    <cfRule type="expression" dxfId="254" priority="111">
      <formula>MOD(ROW(),2)=0</formula>
    </cfRule>
  </conditionalFormatting>
  <conditionalFormatting sqref="E417">
    <cfRule type="expression" dxfId="253" priority="113">
      <formula>MOD(ROW(),2)=0</formula>
    </cfRule>
  </conditionalFormatting>
  <conditionalFormatting sqref="B416:O416 B418:O424 B417:D417 I417:O417 K413:O415">
    <cfRule type="expression" dxfId="252" priority="116">
      <formula>MOD(ROW(),2)=0</formula>
    </cfRule>
  </conditionalFormatting>
  <conditionalFormatting sqref="E425:N425">
    <cfRule type="cellIs" dxfId="251" priority="115" operator="equal">
      <formula>SMALL(#REF!,1)</formula>
    </cfRule>
  </conditionalFormatting>
  <conditionalFormatting sqref="E426:N426">
    <cfRule type="cellIs" dxfId="250" priority="114" operator="equal">
      <formula>SMALL(#REF!,1)</formula>
    </cfRule>
  </conditionalFormatting>
  <conditionalFormatting sqref="G417">
    <cfRule type="expression" dxfId="249" priority="112">
      <formula>MOD(ROW(),2)=0</formula>
    </cfRule>
  </conditionalFormatting>
  <conditionalFormatting sqref="H414">
    <cfRule type="expression" dxfId="248" priority="108">
      <formula>MOD(ROW(),2)=0</formula>
    </cfRule>
  </conditionalFormatting>
  <conditionalFormatting sqref="J415">
    <cfRule type="expression" dxfId="247" priority="107">
      <formula>MOD(ROW(),2)=0</formula>
    </cfRule>
  </conditionalFormatting>
  <conditionalFormatting sqref="L350">
    <cfRule type="expression" dxfId="246" priority="106">
      <formula>MOD(ROW(),2)=0</formula>
    </cfRule>
  </conditionalFormatting>
  <conditionalFormatting sqref="G42:H42">
    <cfRule type="cellIs" dxfId="245" priority="99" operator="equal">
      <formula>SMALL(#REF!,1)</formula>
    </cfRule>
  </conditionalFormatting>
  <conditionalFormatting sqref="I42:N42">
    <cfRule type="cellIs" dxfId="244" priority="98" operator="equal">
      <formula>SMALL(#REF!,1)</formula>
    </cfRule>
  </conditionalFormatting>
  <conditionalFormatting sqref="B31:O40">
    <cfRule type="expression" dxfId="243" priority="97">
      <formula>MOD(ROW(),2)=0</formula>
    </cfRule>
  </conditionalFormatting>
  <conditionalFormatting sqref="E41:N41">
    <cfRule type="cellIs" dxfId="242" priority="96" operator="equal">
      <formula>SMALL(#REF!,1)</formula>
    </cfRule>
  </conditionalFormatting>
  <conditionalFormatting sqref="E42:F42">
    <cfRule type="cellIs" dxfId="241" priority="95" operator="equal">
      <formula>SMALL(#REF!,1)</formula>
    </cfRule>
  </conditionalFormatting>
  <conditionalFormatting sqref="G57:H57">
    <cfRule type="cellIs" dxfId="240" priority="93" operator="equal">
      <formula>SMALL(#REF!,1)</formula>
    </cfRule>
  </conditionalFormatting>
  <conditionalFormatting sqref="I57:N57">
    <cfRule type="cellIs" dxfId="239" priority="92" operator="equal">
      <formula>SMALL(#REF!,1)</formula>
    </cfRule>
  </conditionalFormatting>
  <conditionalFormatting sqref="K47:O48 B52:C52 E52:O52">
    <cfRule type="expression" dxfId="238" priority="91">
      <formula>MOD(ROW(),2)=0</formula>
    </cfRule>
  </conditionalFormatting>
  <conditionalFormatting sqref="E56:N56">
    <cfRule type="cellIs" dxfId="237" priority="90" operator="equal">
      <formula>SMALL(#REF!,1)</formula>
    </cfRule>
  </conditionalFormatting>
  <conditionalFormatting sqref="E57:F57">
    <cfRule type="cellIs" dxfId="236" priority="89" operator="equal">
      <formula>SMALL(#REF!,1)</formula>
    </cfRule>
  </conditionalFormatting>
  <conditionalFormatting sqref="I47:J48">
    <cfRule type="expression" dxfId="235" priority="88">
      <formula>MOD(ROW(),2)=0</formula>
    </cfRule>
  </conditionalFormatting>
  <conditionalFormatting sqref="B51:D51 F51 D52:D53">
    <cfRule type="expression" dxfId="234" priority="85">
      <formula>MOD(ROW(),2)=0</formula>
    </cfRule>
  </conditionalFormatting>
  <conditionalFormatting sqref="H51">
    <cfRule type="expression" dxfId="233" priority="86">
      <formula>MOD(ROW(),2)=0</formula>
    </cfRule>
  </conditionalFormatting>
  <conditionalFormatting sqref="E53:F53">
    <cfRule type="expression" dxfId="232" priority="83">
      <formula>MOD(ROW(),2)=0</formula>
    </cfRule>
  </conditionalFormatting>
  <conditionalFormatting sqref="G53">
    <cfRule type="expression" dxfId="231" priority="84">
      <formula>MOD(ROW(),2)=0</formula>
    </cfRule>
  </conditionalFormatting>
  <conditionalFormatting sqref="G75:H75">
    <cfRule type="cellIs" dxfId="230" priority="82" operator="equal">
      <formula>SMALL(#REF!,1)</formula>
    </cfRule>
  </conditionalFormatting>
  <conditionalFormatting sqref="I75:N75">
    <cfRule type="cellIs" dxfId="229" priority="81" operator="equal">
      <formula>SMALL(#REF!,1)</formula>
    </cfRule>
  </conditionalFormatting>
  <conditionalFormatting sqref="B63:O73 B62:C62 I62:O62">
    <cfRule type="expression" dxfId="228" priority="80">
      <formula>MOD(ROW(),2)=0</formula>
    </cfRule>
  </conditionalFormatting>
  <conditionalFormatting sqref="D62:H62">
    <cfRule type="expression" dxfId="227" priority="77">
      <formula>MOD(ROW(),2)=0</formula>
    </cfRule>
  </conditionalFormatting>
  <conditionalFormatting sqref="E74:N74">
    <cfRule type="cellIs" dxfId="226" priority="79" operator="equal">
      <formula>SMALL(#REF!,1)</formula>
    </cfRule>
  </conditionalFormatting>
  <conditionalFormatting sqref="E75:F75">
    <cfRule type="cellIs" dxfId="225" priority="78" operator="equal">
      <formula>SMALL(#REF!,1)</formula>
    </cfRule>
  </conditionalFormatting>
  <conditionalFormatting sqref="G93:H93">
    <cfRule type="cellIs" dxfId="224" priority="76" operator="equal">
      <formula>SMALL(#REF!,1)</formula>
    </cfRule>
  </conditionalFormatting>
  <conditionalFormatting sqref="I93:N93">
    <cfRule type="cellIs" dxfId="223" priority="75" operator="equal">
      <formula>SMALL(#REF!,1)</formula>
    </cfRule>
  </conditionalFormatting>
  <conditionalFormatting sqref="B80:H81 D82">
    <cfRule type="expression" dxfId="222" priority="71">
      <formula>MOD(ROW(),2)=0</formula>
    </cfRule>
  </conditionalFormatting>
  <conditionalFormatting sqref="B83:O91 I80:O81 B82:C82 E82:O82">
    <cfRule type="expression" dxfId="221" priority="74">
      <formula>MOD(ROW(),2)=0</formula>
    </cfRule>
  </conditionalFormatting>
  <conditionalFormatting sqref="E92:N92">
    <cfRule type="cellIs" dxfId="220" priority="73" operator="equal">
      <formula>SMALL(#REF!,1)</formula>
    </cfRule>
  </conditionalFormatting>
  <conditionalFormatting sqref="E93:F93">
    <cfRule type="cellIs" dxfId="219" priority="72" operator="equal">
      <formula>SMALL(#REF!,1)</formula>
    </cfRule>
  </conditionalFormatting>
  <conditionalFormatting sqref="E168">
    <cfRule type="expression" dxfId="218" priority="69">
      <formula>MOD(ROW(),2)=0</formula>
    </cfRule>
  </conditionalFormatting>
  <conditionalFormatting sqref="G168">
    <cfRule type="expression" dxfId="217" priority="70">
      <formula>MOD(ROW(),2)=0</formula>
    </cfRule>
  </conditionalFormatting>
  <conditionalFormatting sqref="E174">
    <cfRule type="expression" dxfId="216" priority="60">
      <formula>MOD(ROW(),2)=0</formula>
    </cfRule>
  </conditionalFormatting>
  <conditionalFormatting sqref="G167">
    <cfRule type="expression" dxfId="215" priority="67">
      <formula>MOD(ROW(),2)=0</formula>
    </cfRule>
  </conditionalFormatting>
  <conditionalFormatting sqref="E170">
    <cfRule type="expression" dxfId="214" priority="66">
      <formula>MOD(ROW(),2)=0</formula>
    </cfRule>
  </conditionalFormatting>
  <conditionalFormatting sqref="B169:E169">
    <cfRule type="expression" dxfId="213" priority="61">
      <formula>MOD(ROW(),2)=0</formula>
    </cfRule>
  </conditionalFormatting>
  <conditionalFormatting sqref="G173">
    <cfRule type="expression" dxfId="212" priority="56">
      <formula>MOD(ROW(),2)=0</formula>
    </cfRule>
  </conditionalFormatting>
  <conditionalFormatting sqref="G170">
    <cfRule type="expression" dxfId="211" priority="63">
      <formula>MOD(ROW(),2)=0</formula>
    </cfRule>
  </conditionalFormatting>
  <conditionalFormatting sqref="G171">
    <cfRule type="expression" dxfId="210" priority="58">
      <formula>MOD(ROW(),2)=0</formula>
    </cfRule>
  </conditionalFormatting>
  <conditionalFormatting sqref="G169">
    <cfRule type="expression" dxfId="209" priority="62">
      <formula>MOD(ROW(),2)=0</formula>
    </cfRule>
  </conditionalFormatting>
  <conditionalFormatting sqref="E171">
    <cfRule type="expression" dxfId="208" priority="57">
      <formula>MOD(ROW(),2)=0</formula>
    </cfRule>
  </conditionalFormatting>
  <conditionalFormatting sqref="G174">
    <cfRule type="expression" dxfId="207" priority="59">
      <formula>MOD(ROW(),2)=0</formula>
    </cfRule>
  </conditionalFormatting>
  <conditionalFormatting sqref="E173">
    <cfRule type="expression" dxfId="206" priority="55">
      <formula>MOD(ROW(),2)=0</formula>
    </cfRule>
  </conditionalFormatting>
  <conditionalFormatting sqref="F307">
    <cfRule type="expression" dxfId="205" priority="49">
      <formula>MOD(ROW(),2)=0</formula>
    </cfRule>
  </conditionalFormatting>
  <conditionalFormatting sqref="B307:E307 G307:H307">
    <cfRule type="expression" dxfId="204" priority="50">
      <formula>MOD(ROW(),2)=0</formula>
    </cfRule>
  </conditionalFormatting>
  <conditionalFormatting sqref="I307">
    <cfRule type="expression" dxfId="203" priority="51">
      <formula>MOD(ROW(),2)=0</formula>
    </cfRule>
  </conditionalFormatting>
  <conditionalFormatting sqref="G239:H240">
    <cfRule type="cellIs" dxfId="202" priority="48" operator="equal">
      <formula>SMALL(#REF!,1)</formula>
    </cfRule>
  </conditionalFormatting>
  <conditionalFormatting sqref="I239:N240">
    <cfRule type="cellIs" dxfId="201" priority="47" operator="equal">
      <formula>SMALL(#REF!,1)</formula>
    </cfRule>
  </conditionalFormatting>
  <conditionalFormatting sqref="B227:E231 G227:J231">
    <cfRule type="expression" dxfId="200" priority="42">
      <formula>MOD(ROW(),2)=0</formula>
    </cfRule>
  </conditionalFormatting>
  <conditionalFormatting sqref="B232:E234">
    <cfRule type="expression" dxfId="199" priority="43">
      <formula>MOD(ROW(),2)=0</formula>
    </cfRule>
  </conditionalFormatting>
  <conditionalFormatting sqref="B226:J226 F227:F237">
    <cfRule type="expression" dxfId="198" priority="41">
      <formula>MOD(ROW(),2)=0</formula>
    </cfRule>
  </conditionalFormatting>
  <conditionalFormatting sqref="B235:E237 K226:O231 G232:O237">
    <cfRule type="expression" dxfId="197" priority="46">
      <formula>MOD(ROW(),2)=0</formula>
    </cfRule>
  </conditionalFormatting>
  <conditionalFormatting sqref="E238:N238">
    <cfRule type="cellIs" dxfId="196" priority="45" operator="equal">
      <formula>SMALL(#REF!,1)</formula>
    </cfRule>
  </conditionalFormatting>
  <conditionalFormatting sqref="E239:F240">
    <cfRule type="cellIs" dxfId="195" priority="44" operator="equal">
      <formula>SMALL(#REF!,1)</formula>
    </cfRule>
  </conditionalFormatting>
  <conditionalFormatting sqref="J395">
    <cfRule type="expression" dxfId="194" priority="40">
      <formula>MOD(ROW(),2)=0</formula>
    </cfRule>
  </conditionalFormatting>
  <conditionalFormatting sqref="G151:H151">
    <cfRule type="cellIs" dxfId="193" priority="39" operator="equal">
      <formula>SMALL(#REF!,1)</formula>
    </cfRule>
  </conditionalFormatting>
  <conditionalFormatting sqref="I151:N151">
    <cfRule type="cellIs" dxfId="192" priority="38" operator="equal">
      <formula>SMALL(#REF!,1)</formula>
    </cfRule>
  </conditionalFormatting>
  <conditionalFormatting sqref="B138:F138 F139 D139">
    <cfRule type="expression" dxfId="191" priority="32">
      <formula>MOD(ROW(),2)=0</formula>
    </cfRule>
  </conditionalFormatting>
  <conditionalFormatting sqref="B140:H143 B139:C139 G138:H139 E139">
    <cfRule type="expression" dxfId="190" priority="33">
      <formula>MOD(ROW(),2)=0</formula>
    </cfRule>
  </conditionalFormatting>
  <conditionalFormatting sqref="B144:O149 K138:O139 I140:O143">
    <cfRule type="expression" dxfId="189" priority="37">
      <formula>MOD(ROW(),2)=0</formula>
    </cfRule>
  </conditionalFormatting>
  <conditionalFormatting sqref="E150:N150">
    <cfRule type="cellIs" dxfId="188" priority="36" operator="equal">
      <formula>SMALL(#REF!,1)</formula>
    </cfRule>
  </conditionalFormatting>
  <conditionalFormatting sqref="E151:F151">
    <cfRule type="cellIs" dxfId="187" priority="35" operator="equal">
      <formula>SMALL(#REF!,1)</formula>
    </cfRule>
  </conditionalFormatting>
  <conditionalFormatting sqref="I138:J139">
    <cfRule type="expression" dxfId="186" priority="34">
      <formula>MOD(ROW(),2)=0</formula>
    </cfRule>
  </conditionalFormatting>
  <conditionalFormatting sqref="B551:O562">
    <cfRule type="expression" dxfId="185" priority="31">
      <formula>MOD(ROW(),2)=0</formula>
    </cfRule>
  </conditionalFormatting>
  <conditionalFormatting sqref="E563:N563">
    <cfRule type="cellIs" dxfId="184" priority="30" operator="equal">
      <formula>SMALL(#REF!,1)</formula>
    </cfRule>
  </conditionalFormatting>
  <conditionalFormatting sqref="E564:N565">
    <cfRule type="cellIs" dxfId="183" priority="29" operator="equal">
      <formula>SMALL(#REF!,1)</formula>
    </cfRule>
  </conditionalFormatting>
  <conditionalFormatting sqref="B195:D196 F186:F196 H186:H196 I187:N197 O186:O198">
    <cfRule type="expression" dxfId="182" priority="28">
      <formula>MOD(ROW(),2)=0</formula>
    </cfRule>
  </conditionalFormatting>
  <conditionalFormatting sqref="G202:H202">
    <cfRule type="cellIs" dxfId="181" priority="27" operator="equal">
      <formula>SMALL(#REF!,1)</formula>
    </cfRule>
  </conditionalFormatting>
  <conditionalFormatting sqref="I202:N202">
    <cfRule type="cellIs" dxfId="180" priority="26" operator="equal">
      <formula>SMALL(#REF!,1)</formula>
    </cfRule>
  </conditionalFormatting>
  <conditionalFormatting sqref="B185:F185 B186:E189 B190:D190 B192:D193 B197:F197 B194:E194">
    <cfRule type="expression" dxfId="179" priority="20">
      <formula>MOD(ROW(),2)=0</formula>
    </cfRule>
  </conditionalFormatting>
  <conditionalFormatting sqref="G185:H185 G186:G188 G194 G197:H197">
    <cfRule type="expression" dxfId="178" priority="21">
      <formula>MOD(ROW(),2)=0</formula>
    </cfRule>
  </conditionalFormatting>
  <conditionalFormatting sqref="B199:O200 K185:O185 K186:N186 B198:N198">
    <cfRule type="expression" dxfId="177" priority="25">
      <formula>MOD(ROW(),2)=0</formula>
    </cfRule>
  </conditionalFormatting>
  <conditionalFormatting sqref="E201:N201">
    <cfRule type="cellIs" dxfId="176" priority="24" operator="equal">
      <formula>SMALL(#REF!,1)</formula>
    </cfRule>
  </conditionalFormatting>
  <conditionalFormatting sqref="E202:F202">
    <cfRule type="cellIs" dxfId="175" priority="23" operator="equal">
      <formula>SMALL(#REF!,1)</formula>
    </cfRule>
  </conditionalFormatting>
  <conditionalFormatting sqref="I185:J186">
    <cfRule type="expression" dxfId="174" priority="22">
      <formula>MOD(ROW(),2)=0</formula>
    </cfRule>
  </conditionalFormatting>
  <conditionalFormatting sqref="E190">
    <cfRule type="expression" dxfId="173" priority="18">
      <formula>MOD(ROW(),2)=0</formula>
    </cfRule>
  </conditionalFormatting>
  <conditionalFormatting sqref="G190">
    <cfRule type="expression" dxfId="172" priority="19">
      <formula>MOD(ROW(),2)=0</formula>
    </cfRule>
  </conditionalFormatting>
  <conditionalFormatting sqref="E196">
    <cfRule type="expression" dxfId="171" priority="12">
      <formula>MOD(ROW(),2)=0</formula>
    </cfRule>
  </conditionalFormatting>
  <conditionalFormatting sqref="G189">
    <cfRule type="expression" dxfId="170" priority="17">
      <formula>MOD(ROW(),2)=0</formula>
    </cfRule>
  </conditionalFormatting>
  <conditionalFormatting sqref="E192">
    <cfRule type="expression" dxfId="169" priority="16">
      <formula>MOD(ROW(),2)=0</formula>
    </cfRule>
  </conditionalFormatting>
  <conditionalFormatting sqref="B191:E191">
    <cfRule type="expression" dxfId="168" priority="13">
      <formula>MOD(ROW(),2)=0</formula>
    </cfRule>
  </conditionalFormatting>
  <conditionalFormatting sqref="G195">
    <cfRule type="expression" dxfId="167" priority="8">
      <formula>MOD(ROW(),2)=0</formula>
    </cfRule>
  </conditionalFormatting>
  <conditionalFormatting sqref="G192">
    <cfRule type="expression" dxfId="166" priority="15">
      <formula>MOD(ROW(),2)=0</formula>
    </cfRule>
  </conditionalFormatting>
  <conditionalFormatting sqref="G193">
    <cfRule type="expression" dxfId="165" priority="10">
      <formula>MOD(ROW(),2)=0</formula>
    </cfRule>
  </conditionalFormatting>
  <conditionalFormatting sqref="G191">
    <cfRule type="expression" dxfId="164" priority="14">
      <formula>MOD(ROW(),2)=0</formula>
    </cfRule>
  </conditionalFormatting>
  <conditionalFormatting sqref="E193">
    <cfRule type="expression" dxfId="163" priority="9">
      <formula>MOD(ROW(),2)=0</formula>
    </cfRule>
  </conditionalFormatting>
  <conditionalFormatting sqref="G196">
    <cfRule type="expression" dxfId="162" priority="11">
      <formula>MOD(ROW(),2)=0</formula>
    </cfRule>
  </conditionalFormatting>
  <conditionalFormatting sqref="E195">
    <cfRule type="expression" dxfId="161" priority="7">
      <formula>MOD(ROW(),2)=0</formula>
    </cfRule>
  </conditionalFormatting>
  <conditionalFormatting sqref="B9:O11">
    <cfRule type="expression" dxfId="160" priority="6">
      <formula>MOD(ROW(),2)=0</formula>
    </cfRule>
  </conditionalFormatting>
  <conditionalFormatting sqref="G23:H23">
    <cfRule type="cellIs" dxfId="159" priority="5" operator="equal">
      <formula>SMALL(#REF!,1)</formula>
    </cfRule>
  </conditionalFormatting>
  <conditionalFormatting sqref="I23:N23">
    <cfRule type="cellIs" dxfId="158" priority="4" operator="equal">
      <formula>SMALL(#REF!,1)</formula>
    </cfRule>
  </conditionalFormatting>
  <conditionalFormatting sqref="B12:O21">
    <cfRule type="expression" dxfId="157" priority="3">
      <formula>MOD(ROW(),2)=0</formula>
    </cfRule>
  </conditionalFormatting>
  <conditionalFormatting sqref="E22:N22">
    <cfRule type="cellIs" dxfId="156" priority="2" operator="equal">
      <formula>SMALL(#REF!,1)</formula>
    </cfRule>
  </conditionalFormatting>
  <conditionalFormatting sqref="E23:F23">
    <cfRule type="cellIs" dxfId="155" priority="1" operator="equal">
      <formula>SMALL(#REF!,1)</formula>
    </cfRule>
  </conditionalFormatting>
  <printOptions horizontalCentered="1"/>
  <pageMargins left="0.39370078740157483" right="0.70866141732283472" top="0.39370078740157483" bottom="0.39370078740157483" header="0.31496062992125984" footer="0.31496062992125984"/>
  <pageSetup paperSize="157" scale="31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O557"/>
  <sheetViews>
    <sheetView showGridLines="0" tabSelected="1" topLeftCell="A186" zoomScale="60" zoomScaleNormal="60" workbookViewId="0">
      <selection activeCell="O378" sqref="O378"/>
    </sheetView>
  </sheetViews>
  <sheetFormatPr defaultColWidth="9.109375" defaultRowHeight="14.4" x14ac:dyDescent="0.3"/>
  <cols>
    <col min="1" max="1" width="9.109375" style="1"/>
    <col min="2" max="2" width="40.88671875" style="1" bestFit="1" customWidth="1"/>
    <col min="3" max="3" width="11.33203125" style="1" customWidth="1"/>
    <col min="4" max="4" width="5.33203125" style="1" bestFit="1" customWidth="1"/>
    <col min="5" max="6" width="17.33203125" style="1" customWidth="1"/>
    <col min="7" max="8" width="17.88671875" style="1" customWidth="1"/>
    <col min="9" max="11" width="15.6640625" style="1" customWidth="1"/>
    <col min="12" max="12" width="17.88671875" style="1" customWidth="1"/>
    <col min="13" max="13" width="19" style="1" customWidth="1"/>
    <col min="14" max="14" width="16.33203125" style="1" customWidth="1"/>
    <col min="15" max="15" width="22" style="1" bestFit="1" customWidth="1"/>
    <col min="16" max="16384" width="9.109375" style="1"/>
  </cols>
  <sheetData>
    <row r="2" spans="2:15" x14ac:dyDescent="0.3">
      <c r="B2" s="163" t="s">
        <v>251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</row>
    <row r="3" spans="2:15" x14ac:dyDescent="0.3"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</row>
    <row r="6" spans="2:15" s="3" customFormat="1" ht="17.399999999999999" x14ac:dyDescent="0.25">
      <c r="B6" s="73"/>
      <c r="C6" s="2"/>
      <c r="D6" s="72"/>
      <c r="E6" s="129" t="s">
        <v>72</v>
      </c>
      <c r="F6" s="130"/>
      <c r="G6" s="130"/>
      <c r="H6" s="130"/>
      <c r="I6" s="131"/>
      <c r="J6" s="131"/>
      <c r="K6" s="131"/>
      <c r="L6" s="131"/>
      <c r="M6" s="131"/>
      <c r="N6" s="131"/>
      <c r="O6" s="76" t="s">
        <v>73</v>
      </c>
    </row>
    <row r="7" spans="2:15" s="3" customFormat="1" ht="17.399999999999999" x14ac:dyDescent="0.25">
      <c r="B7" s="73"/>
      <c r="C7" s="2"/>
      <c r="D7" s="72"/>
      <c r="E7" s="129" t="s">
        <v>16</v>
      </c>
      <c r="F7" s="132"/>
      <c r="G7" s="129" t="s">
        <v>16</v>
      </c>
      <c r="H7" s="132"/>
      <c r="I7" s="129" t="s">
        <v>16</v>
      </c>
      <c r="J7" s="132"/>
      <c r="K7" s="129" t="s">
        <v>16</v>
      </c>
      <c r="L7" s="132"/>
      <c r="M7" s="129" t="s">
        <v>16</v>
      </c>
      <c r="N7" s="132"/>
      <c r="O7" s="133" t="s">
        <v>74</v>
      </c>
    </row>
    <row r="8" spans="2:15" s="3" customFormat="1" ht="17.399999999999999" x14ac:dyDescent="0.25">
      <c r="B8" s="45" t="s">
        <v>252</v>
      </c>
      <c r="C8" s="78" t="s">
        <v>75</v>
      </c>
      <c r="D8" s="78" t="s">
        <v>76</v>
      </c>
      <c r="E8" s="47" t="s">
        <v>77</v>
      </c>
      <c r="F8" s="48" t="s">
        <v>20</v>
      </c>
      <c r="G8" s="47" t="s">
        <v>77</v>
      </c>
      <c r="H8" s="49" t="s">
        <v>20</v>
      </c>
      <c r="I8" s="47" t="s">
        <v>77</v>
      </c>
      <c r="J8" s="49" t="s">
        <v>20</v>
      </c>
      <c r="K8" s="47" t="s">
        <v>77</v>
      </c>
      <c r="L8" s="49" t="s">
        <v>20</v>
      </c>
      <c r="M8" s="47" t="s">
        <v>77</v>
      </c>
      <c r="N8" s="48" t="s">
        <v>20</v>
      </c>
      <c r="O8" s="134"/>
    </row>
    <row r="9" spans="2:15" x14ac:dyDescent="0.3">
      <c r="B9" s="4"/>
      <c r="C9" s="80"/>
      <c r="D9" s="80"/>
      <c r="E9" s="9"/>
      <c r="F9" s="6" t="str">
        <f>IF(E9*$C9=0, "", E9*$C9)</f>
        <v/>
      </c>
      <c r="G9" s="77"/>
      <c r="H9" s="6" t="str">
        <f>IF(G9*$C9=0, "", G9*$C9)</f>
        <v/>
      </c>
      <c r="I9" s="77"/>
      <c r="J9" s="6" t="str">
        <f>IF(I9*$C9=0, "", I9*$C9)</f>
        <v/>
      </c>
      <c r="K9" s="77"/>
      <c r="L9" s="6" t="str">
        <f>IF(K9*$C9=0, "", K9*$C9)</f>
        <v/>
      </c>
      <c r="M9" s="77"/>
      <c r="N9" s="6" t="str">
        <f>IF(M9*$C9=0, "", M9*$C9)</f>
        <v/>
      </c>
      <c r="O9" s="7">
        <f t="shared" ref="O9:O20" si="0">MIN(F9,H9,J9,L9,N9)</f>
        <v>0</v>
      </c>
    </row>
    <row r="10" spans="2:15" x14ac:dyDescent="0.3">
      <c r="B10" s="4"/>
      <c r="C10" s="80"/>
      <c r="D10" s="80"/>
      <c r="E10" s="9"/>
      <c r="F10" s="6" t="str">
        <f t="shared" ref="F10:F20" si="1">IF(E10*$C10=0, "", E10*$C10)</f>
        <v/>
      </c>
      <c r="G10" s="77"/>
      <c r="H10" s="6" t="str">
        <f t="shared" ref="H10:H20" si="2">IF(G10*$C10=0, "", G10*$C10)</f>
        <v/>
      </c>
      <c r="I10" s="77"/>
      <c r="J10" s="6" t="str">
        <f t="shared" ref="J10:J20" si="3">IF(I10*$C10=0, "", I10*$C10)</f>
        <v/>
      </c>
      <c r="K10" s="77"/>
      <c r="L10" s="6" t="str">
        <f t="shared" ref="L10:L20" si="4">IF(K10*$C10=0, "", K10*$C10)</f>
        <v/>
      </c>
      <c r="M10" s="77"/>
      <c r="N10" s="6" t="str">
        <f t="shared" ref="N10:N20" si="5">IF(M10*$C10=0, "", M10*$C10)</f>
        <v/>
      </c>
      <c r="O10" s="7">
        <f t="shared" si="0"/>
        <v>0</v>
      </c>
    </row>
    <row r="11" spans="2:15" x14ac:dyDescent="0.3">
      <c r="B11" s="8"/>
      <c r="C11" s="80"/>
      <c r="D11" s="80"/>
      <c r="E11" s="9"/>
      <c r="F11" s="6" t="str">
        <f t="shared" si="1"/>
        <v/>
      </c>
      <c r="G11" s="77"/>
      <c r="H11" s="6" t="str">
        <f t="shared" si="2"/>
        <v/>
      </c>
      <c r="I11" s="77"/>
      <c r="J11" s="6" t="str">
        <f t="shared" si="3"/>
        <v/>
      </c>
      <c r="K11" s="77"/>
      <c r="L11" s="6" t="str">
        <f t="shared" si="4"/>
        <v/>
      </c>
      <c r="M11" s="77"/>
      <c r="N11" s="6" t="str">
        <f t="shared" si="5"/>
        <v/>
      </c>
      <c r="O11" s="7">
        <f t="shared" si="0"/>
        <v>0</v>
      </c>
    </row>
    <row r="12" spans="2:15" x14ac:dyDescent="0.3">
      <c r="B12" s="8"/>
      <c r="C12" s="80"/>
      <c r="D12" s="80"/>
      <c r="E12" s="9"/>
      <c r="F12" s="6" t="str">
        <f t="shared" si="1"/>
        <v/>
      </c>
      <c r="G12" s="77"/>
      <c r="H12" s="6" t="str">
        <f t="shared" si="2"/>
        <v/>
      </c>
      <c r="I12" s="77"/>
      <c r="J12" s="6" t="str">
        <f t="shared" si="3"/>
        <v/>
      </c>
      <c r="K12" s="77"/>
      <c r="L12" s="6" t="str">
        <f t="shared" si="4"/>
        <v/>
      </c>
      <c r="M12" s="77"/>
      <c r="N12" s="6" t="str">
        <f t="shared" si="5"/>
        <v/>
      </c>
      <c r="O12" s="7">
        <f t="shared" si="0"/>
        <v>0</v>
      </c>
    </row>
    <row r="13" spans="2:15" x14ac:dyDescent="0.3">
      <c r="B13" s="8"/>
      <c r="C13" s="80"/>
      <c r="D13" s="80"/>
      <c r="E13" s="9"/>
      <c r="F13" s="6" t="str">
        <f t="shared" si="1"/>
        <v/>
      </c>
      <c r="G13" s="77"/>
      <c r="H13" s="6" t="str">
        <f t="shared" si="2"/>
        <v/>
      </c>
      <c r="I13" s="77"/>
      <c r="J13" s="6" t="str">
        <f t="shared" si="3"/>
        <v/>
      </c>
      <c r="K13" s="77"/>
      <c r="L13" s="6" t="str">
        <f t="shared" si="4"/>
        <v/>
      </c>
      <c r="M13" s="77"/>
      <c r="N13" s="6" t="str">
        <f t="shared" si="5"/>
        <v/>
      </c>
      <c r="O13" s="7">
        <f t="shared" si="0"/>
        <v>0</v>
      </c>
    </row>
    <row r="14" spans="2:15" x14ac:dyDescent="0.3">
      <c r="B14" s="8"/>
      <c r="C14" s="80"/>
      <c r="D14" s="80"/>
      <c r="E14" s="9"/>
      <c r="F14" s="6" t="str">
        <f t="shared" si="1"/>
        <v/>
      </c>
      <c r="G14" s="77"/>
      <c r="H14" s="6" t="str">
        <f t="shared" si="2"/>
        <v/>
      </c>
      <c r="I14" s="77"/>
      <c r="J14" s="6" t="str">
        <f t="shared" si="3"/>
        <v/>
      </c>
      <c r="K14" s="77"/>
      <c r="L14" s="6" t="str">
        <f t="shared" si="4"/>
        <v/>
      </c>
      <c r="M14" s="77"/>
      <c r="N14" s="6" t="str">
        <f t="shared" si="5"/>
        <v/>
      </c>
      <c r="O14" s="7">
        <f t="shared" si="0"/>
        <v>0</v>
      </c>
    </row>
    <row r="15" spans="2:15" x14ac:dyDescent="0.3">
      <c r="B15" s="8"/>
      <c r="C15" s="80"/>
      <c r="D15" s="80"/>
      <c r="E15" s="9"/>
      <c r="F15" s="6" t="str">
        <f t="shared" si="1"/>
        <v/>
      </c>
      <c r="G15" s="77"/>
      <c r="H15" s="6" t="str">
        <f t="shared" si="2"/>
        <v/>
      </c>
      <c r="I15" s="77"/>
      <c r="J15" s="6" t="str">
        <f t="shared" si="3"/>
        <v/>
      </c>
      <c r="K15" s="77"/>
      <c r="L15" s="6" t="str">
        <f t="shared" si="4"/>
        <v/>
      </c>
      <c r="M15" s="77"/>
      <c r="N15" s="6" t="str">
        <f t="shared" si="5"/>
        <v/>
      </c>
      <c r="O15" s="7">
        <f t="shared" si="0"/>
        <v>0</v>
      </c>
    </row>
    <row r="16" spans="2:15" x14ac:dyDescent="0.3">
      <c r="B16" s="8"/>
      <c r="C16" s="80"/>
      <c r="D16" s="80"/>
      <c r="E16" s="9"/>
      <c r="F16" s="6" t="str">
        <f t="shared" si="1"/>
        <v/>
      </c>
      <c r="G16" s="77"/>
      <c r="H16" s="6" t="str">
        <f t="shared" si="2"/>
        <v/>
      </c>
      <c r="I16" s="77"/>
      <c r="J16" s="6" t="str">
        <f t="shared" si="3"/>
        <v/>
      </c>
      <c r="K16" s="77"/>
      <c r="L16" s="6" t="str">
        <f t="shared" si="4"/>
        <v/>
      </c>
      <c r="M16" s="77"/>
      <c r="N16" s="6" t="str">
        <f t="shared" si="5"/>
        <v/>
      </c>
      <c r="O16" s="7">
        <f t="shared" si="0"/>
        <v>0</v>
      </c>
    </row>
    <row r="17" spans="2:15" x14ac:dyDescent="0.3">
      <c r="B17" s="8"/>
      <c r="C17" s="80"/>
      <c r="D17" s="80"/>
      <c r="E17" s="9"/>
      <c r="F17" s="6" t="str">
        <f t="shared" si="1"/>
        <v/>
      </c>
      <c r="G17" s="77"/>
      <c r="H17" s="6" t="str">
        <f t="shared" si="2"/>
        <v/>
      </c>
      <c r="I17" s="77"/>
      <c r="J17" s="6" t="str">
        <f t="shared" si="3"/>
        <v/>
      </c>
      <c r="K17" s="77"/>
      <c r="L17" s="6" t="str">
        <f t="shared" si="4"/>
        <v/>
      </c>
      <c r="M17" s="77"/>
      <c r="N17" s="6" t="str">
        <f t="shared" si="5"/>
        <v/>
      </c>
      <c r="O17" s="7">
        <f t="shared" si="0"/>
        <v>0</v>
      </c>
    </row>
    <row r="18" spans="2:15" x14ac:dyDescent="0.3">
      <c r="B18" s="8"/>
      <c r="C18" s="80"/>
      <c r="D18" s="80"/>
      <c r="E18" s="9"/>
      <c r="F18" s="6" t="str">
        <f t="shared" si="1"/>
        <v/>
      </c>
      <c r="G18" s="77"/>
      <c r="H18" s="6" t="str">
        <f t="shared" si="2"/>
        <v/>
      </c>
      <c r="I18" s="77"/>
      <c r="J18" s="6" t="str">
        <f t="shared" si="3"/>
        <v/>
      </c>
      <c r="K18" s="77"/>
      <c r="L18" s="6" t="str">
        <f t="shared" si="4"/>
        <v/>
      </c>
      <c r="M18" s="77"/>
      <c r="N18" s="6" t="str">
        <f t="shared" si="5"/>
        <v/>
      </c>
      <c r="O18" s="7">
        <f t="shared" si="0"/>
        <v>0</v>
      </c>
    </row>
    <row r="19" spans="2:15" x14ac:dyDescent="0.3">
      <c r="B19" s="8"/>
      <c r="C19" s="80"/>
      <c r="D19" s="80"/>
      <c r="E19" s="9"/>
      <c r="F19" s="6" t="str">
        <f t="shared" si="1"/>
        <v/>
      </c>
      <c r="G19" s="77"/>
      <c r="H19" s="6" t="str">
        <f t="shared" si="2"/>
        <v/>
      </c>
      <c r="I19" s="77"/>
      <c r="J19" s="6" t="str">
        <f t="shared" si="3"/>
        <v/>
      </c>
      <c r="K19" s="77"/>
      <c r="L19" s="6" t="str">
        <f t="shared" si="4"/>
        <v/>
      </c>
      <c r="M19" s="77"/>
      <c r="N19" s="6" t="str">
        <f t="shared" si="5"/>
        <v/>
      </c>
      <c r="O19" s="7">
        <f t="shared" si="0"/>
        <v>0</v>
      </c>
    </row>
    <row r="20" spans="2:15" x14ac:dyDescent="0.3">
      <c r="B20" s="8"/>
      <c r="C20" s="80"/>
      <c r="D20" s="80"/>
      <c r="E20" s="9"/>
      <c r="F20" s="6" t="str">
        <f t="shared" si="1"/>
        <v/>
      </c>
      <c r="G20" s="77"/>
      <c r="H20" s="6" t="str">
        <f t="shared" si="2"/>
        <v/>
      </c>
      <c r="I20" s="77"/>
      <c r="J20" s="6" t="str">
        <f t="shared" si="3"/>
        <v/>
      </c>
      <c r="K20" s="77"/>
      <c r="L20" s="6" t="str">
        <f t="shared" si="4"/>
        <v/>
      </c>
      <c r="M20" s="77"/>
      <c r="N20" s="6" t="str">
        <f t="shared" si="5"/>
        <v/>
      </c>
      <c r="O20" s="7">
        <f t="shared" si="0"/>
        <v>0</v>
      </c>
    </row>
    <row r="21" spans="2:15" x14ac:dyDescent="0.3">
      <c r="B21" s="135" t="s">
        <v>20</v>
      </c>
      <c r="C21" s="136"/>
      <c r="D21" s="136"/>
      <c r="E21" s="142" t="str">
        <f>IF(SUM(F9:F20)=0, "",SUM(F9:F20))</f>
        <v/>
      </c>
      <c r="F21" s="143"/>
      <c r="G21" s="142" t="str">
        <f t="shared" ref="G21" si="6">IF(SUM(H9:H20)=0, "",SUM(H9:H20))</f>
        <v/>
      </c>
      <c r="H21" s="143"/>
      <c r="I21" s="142" t="str">
        <f t="shared" ref="I21" si="7">IF(SUM(J9:J20)=0, "",SUM(J9:J20))</f>
        <v/>
      </c>
      <c r="J21" s="143"/>
      <c r="K21" s="142" t="str">
        <f t="shared" ref="K21" si="8">IF(SUM(L9:L20)=0, "",SUM(L9:L20))</f>
        <v/>
      </c>
      <c r="L21" s="143"/>
      <c r="M21" s="142" t="str">
        <f t="shared" ref="M21" si="9">IF(SUM(N9:N20)=0, "",SUM(N9:N20))</f>
        <v/>
      </c>
      <c r="N21" s="144"/>
      <c r="O21" s="145">
        <f t="shared" ref="O21" si="10">SUM(O9:O20)</f>
        <v>0</v>
      </c>
    </row>
    <row r="22" spans="2:15" x14ac:dyDescent="0.3">
      <c r="B22" s="135" t="s">
        <v>78</v>
      </c>
      <c r="C22" s="136"/>
      <c r="D22" s="136"/>
      <c r="E22" s="142"/>
      <c r="F22" s="143"/>
      <c r="G22" s="142"/>
      <c r="H22" s="144"/>
      <c r="I22" s="142" t="str">
        <f t="shared" ref="I22" si="11">I21</f>
        <v/>
      </c>
      <c r="J22" s="144"/>
      <c r="K22" s="142" t="str">
        <f t="shared" ref="K22" si="12">K21</f>
        <v/>
      </c>
      <c r="L22" s="144"/>
      <c r="M22" s="142" t="str">
        <f t="shared" ref="M22" si="13">M21</f>
        <v/>
      </c>
      <c r="N22" s="144"/>
      <c r="O22" s="146"/>
    </row>
    <row r="23" spans="2:15" x14ac:dyDescent="0.3">
      <c r="B23" s="81"/>
      <c r="C23" s="81"/>
      <c r="D23" s="81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/>
    </row>
    <row r="24" spans="2:15" ht="14.4" customHeight="1" x14ac:dyDescent="0.3">
      <c r="B24" s="164" t="s">
        <v>79</v>
      </c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</row>
    <row r="25" spans="2:15" ht="15" customHeight="1" x14ac:dyDescent="0.3"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</row>
    <row r="27" spans="2:15" x14ac:dyDescent="0.3">
      <c r="B27" s="81"/>
      <c r="C27" s="81"/>
      <c r="D27" s="81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/>
    </row>
    <row r="28" spans="2:15" ht="17.399999999999999" x14ac:dyDescent="0.3">
      <c r="B28" s="20" t="s">
        <v>79</v>
      </c>
      <c r="C28" s="2"/>
      <c r="D28" s="72"/>
      <c r="E28" s="129" t="s">
        <v>72</v>
      </c>
      <c r="F28" s="130"/>
      <c r="G28" s="130"/>
      <c r="H28" s="130"/>
      <c r="I28" s="131"/>
      <c r="J28" s="131"/>
      <c r="K28" s="131"/>
      <c r="L28" s="131"/>
      <c r="M28" s="131"/>
      <c r="N28" s="131"/>
      <c r="O28" s="76" t="s">
        <v>73</v>
      </c>
    </row>
    <row r="29" spans="2:15" ht="17.399999999999999" customHeight="1" x14ac:dyDescent="0.3">
      <c r="B29" s="73"/>
      <c r="C29" s="2"/>
      <c r="D29" s="72"/>
      <c r="E29" s="129" t="s">
        <v>80</v>
      </c>
      <c r="F29" s="132"/>
      <c r="G29" s="129" t="s">
        <v>81</v>
      </c>
      <c r="H29" s="132"/>
      <c r="I29" s="129" t="s">
        <v>16</v>
      </c>
      <c r="J29" s="132"/>
      <c r="K29" s="129" t="s">
        <v>16</v>
      </c>
      <c r="L29" s="132"/>
      <c r="M29" s="129" t="s">
        <v>16</v>
      </c>
      <c r="N29" s="132"/>
      <c r="O29" s="133" t="s">
        <v>74</v>
      </c>
    </row>
    <row r="30" spans="2:15" ht="17.399999999999999" x14ac:dyDescent="0.3">
      <c r="B30" s="45" t="s">
        <v>82</v>
      </c>
      <c r="C30" s="78" t="s">
        <v>75</v>
      </c>
      <c r="D30" s="46" t="s">
        <v>76</v>
      </c>
      <c r="E30" s="47" t="s">
        <v>77</v>
      </c>
      <c r="F30" s="48" t="s">
        <v>20</v>
      </c>
      <c r="G30" s="47" t="s">
        <v>77</v>
      </c>
      <c r="H30" s="49" t="s">
        <v>20</v>
      </c>
      <c r="I30" s="47" t="s">
        <v>77</v>
      </c>
      <c r="J30" s="49" t="s">
        <v>20</v>
      </c>
      <c r="K30" s="47" t="s">
        <v>77</v>
      </c>
      <c r="L30" s="49" t="s">
        <v>20</v>
      </c>
      <c r="M30" s="47" t="s">
        <v>77</v>
      </c>
      <c r="N30" s="48" t="s">
        <v>20</v>
      </c>
      <c r="O30" s="134"/>
    </row>
    <row r="31" spans="2:15" x14ac:dyDescent="0.3">
      <c r="B31" s="4" t="s">
        <v>83</v>
      </c>
      <c r="C31" s="80">
        <v>2</v>
      </c>
      <c r="D31" s="80" t="s">
        <v>25</v>
      </c>
      <c r="E31" s="77">
        <v>130</v>
      </c>
      <c r="F31" s="6">
        <f t="shared" ref="F31:F42" si="14">IF(E31*$C31=0, "", E31*$C31)</f>
        <v>260</v>
      </c>
      <c r="G31" s="77">
        <v>140</v>
      </c>
      <c r="H31" s="6">
        <f t="shared" ref="H31:H42" si="15">IF(G31*$C31=0, "", G31*$C31)</f>
        <v>280</v>
      </c>
      <c r="I31" s="77"/>
      <c r="J31" s="6" t="str">
        <f t="shared" ref="J31:J42" si="16">IF(I31*$C31=0, "", I31*$C31)</f>
        <v/>
      </c>
      <c r="K31" s="77"/>
      <c r="L31" s="6" t="str">
        <f t="shared" ref="L31:L42" si="17">IF(K31*$C31=0, "", K31*$C31)</f>
        <v/>
      </c>
      <c r="M31" s="77"/>
      <c r="N31" s="6" t="str">
        <f t="shared" ref="N31:N42" si="18">IF(M31*$C31=0, "", M31*$C31)</f>
        <v/>
      </c>
      <c r="O31" s="7">
        <f t="shared" ref="O31:O42" si="19">MIN(F31,H31,J31,L31,N31)</f>
        <v>260</v>
      </c>
    </row>
    <row r="32" spans="2:15" x14ac:dyDescent="0.3">
      <c r="B32" s="8" t="s">
        <v>84</v>
      </c>
      <c r="C32" s="80">
        <v>2</v>
      </c>
      <c r="D32" s="80" t="s">
        <v>25</v>
      </c>
      <c r="E32" s="77">
        <v>150</v>
      </c>
      <c r="F32" s="6">
        <f t="shared" si="14"/>
        <v>300</v>
      </c>
      <c r="G32" s="77">
        <v>150</v>
      </c>
      <c r="H32" s="6">
        <f t="shared" si="15"/>
        <v>300</v>
      </c>
      <c r="I32" s="77"/>
      <c r="J32" s="6" t="str">
        <f t="shared" si="16"/>
        <v/>
      </c>
      <c r="K32" s="77"/>
      <c r="L32" s="6" t="str">
        <f t="shared" si="17"/>
        <v/>
      </c>
      <c r="M32" s="77"/>
      <c r="N32" s="6" t="str">
        <f t="shared" si="18"/>
        <v/>
      </c>
      <c r="O32" s="7">
        <f t="shared" si="19"/>
        <v>300</v>
      </c>
    </row>
    <row r="33" spans="2:15" x14ac:dyDescent="0.3">
      <c r="B33" s="8"/>
      <c r="C33" s="80"/>
      <c r="D33" s="10"/>
      <c r="E33" s="9"/>
      <c r="F33" s="6" t="str">
        <f t="shared" si="14"/>
        <v/>
      </c>
      <c r="G33" s="77"/>
      <c r="H33" s="6" t="str">
        <f t="shared" si="15"/>
        <v/>
      </c>
      <c r="I33" s="77"/>
      <c r="J33" s="6" t="str">
        <f t="shared" si="16"/>
        <v/>
      </c>
      <c r="K33" s="77"/>
      <c r="L33" s="6" t="str">
        <f t="shared" si="17"/>
        <v/>
      </c>
      <c r="M33" s="77"/>
      <c r="N33" s="6" t="str">
        <f t="shared" si="18"/>
        <v/>
      </c>
      <c r="O33" s="7">
        <f t="shared" si="19"/>
        <v>0</v>
      </c>
    </row>
    <row r="34" spans="2:15" x14ac:dyDescent="0.3">
      <c r="B34" s="8"/>
      <c r="C34" s="80"/>
      <c r="D34" s="10"/>
      <c r="E34" s="9"/>
      <c r="F34" s="6" t="str">
        <f t="shared" si="14"/>
        <v/>
      </c>
      <c r="G34" s="77"/>
      <c r="H34" s="6" t="str">
        <f t="shared" si="15"/>
        <v/>
      </c>
      <c r="I34" s="77"/>
      <c r="J34" s="6" t="str">
        <f t="shared" si="16"/>
        <v/>
      </c>
      <c r="K34" s="77"/>
      <c r="L34" s="6" t="str">
        <f t="shared" si="17"/>
        <v/>
      </c>
      <c r="M34" s="77"/>
      <c r="N34" s="6" t="str">
        <f t="shared" si="18"/>
        <v/>
      </c>
      <c r="O34" s="7">
        <f t="shared" si="19"/>
        <v>0</v>
      </c>
    </row>
    <row r="35" spans="2:15" hidden="1" x14ac:dyDescent="0.3">
      <c r="B35" s="8"/>
      <c r="C35" s="80"/>
      <c r="D35" s="10"/>
      <c r="E35" s="9"/>
      <c r="F35" s="6" t="str">
        <f t="shared" si="14"/>
        <v/>
      </c>
      <c r="G35" s="77"/>
      <c r="H35" s="6" t="str">
        <f t="shared" si="15"/>
        <v/>
      </c>
      <c r="I35" s="77"/>
      <c r="J35" s="6" t="str">
        <f t="shared" si="16"/>
        <v/>
      </c>
      <c r="K35" s="77"/>
      <c r="L35" s="6" t="str">
        <f t="shared" si="17"/>
        <v/>
      </c>
      <c r="M35" s="77"/>
      <c r="N35" s="6" t="str">
        <f t="shared" si="18"/>
        <v/>
      </c>
      <c r="O35" s="7">
        <f t="shared" si="19"/>
        <v>0</v>
      </c>
    </row>
    <row r="36" spans="2:15" hidden="1" x14ac:dyDescent="0.3">
      <c r="B36" s="8"/>
      <c r="C36" s="80"/>
      <c r="D36" s="10"/>
      <c r="E36" s="77"/>
      <c r="F36" s="6" t="str">
        <f t="shared" si="14"/>
        <v/>
      </c>
      <c r="G36" s="77"/>
      <c r="H36" s="6" t="str">
        <f t="shared" si="15"/>
        <v/>
      </c>
      <c r="I36" s="77"/>
      <c r="J36" s="6" t="str">
        <f t="shared" si="16"/>
        <v/>
      </c>
      <c r="K36" s="77"/>
      <c r="L36" s="6" t="str">
        <f t="shared" si="17"/>
        <v/>
      </c>
      <c r="M36" s="77"/>
      <c r="N36" s="6" t="str">
        <f t="shared" si="18"/>
        <v/>
      </c>
      <c r="O36" s="7">
        <f t="shared" si="19"/>
        <v>0</v>
      </c>
    </row>
    <row r="37" spans="2:15" hidden="1" x14ac:dyDescent="0.3">
      <c r="B37" s="8"/>
      <c r="C37" s="80"/>
      <c r="D37" s="10"/>
      <c r="E37" s="77"/>
      <c r="F37" s="6" t="str">
        <f t="shared" si="14"/>
        <v/>
      </c>
      <c r="G37" s="77"/>
      <c r="H37" s="6" t="str">
        <f t="shared" si="15"/>
        <v/>
      </c>
      <c r="I37" s="77"/>
      <c r="J37" s="6" t="str">
        <f t="shared" si="16"/>
        <v/>
      </c>
      <c r="K37" s="77"/>
      <c r="L37" s="6" t="str">
        <f t="shared" si="17"/>
        <v/>
      </c>
      <c r="M37" s="77"/>
      <c r="N37" s="6" t="str">
        <f t="shared" si="18"/>
        <v/>
      </c>
      <c r="O37" s="7">
        <f t="shared" si="19"/>
        <v>0</v>
      </c>
    </row>
    <row r="38" spans="2:15" hidden="1" x14ac:dyDescent="0.3">
      <c r="B38" s="8"/>
      <c r="C38" s="80"/>
      <c r="D38" s="10"/>
      <c r="E38" s="77"/>
      <c r="F38" s="6" t="str">
        <f t="shared" si="14"/>
        <v/>
      </c>
      <c r="G38" s="77"/>
      <c r="H38" s="6" t="str">
        <f t="shared" si="15"/>
        <v/>
      </c>
      <c r="I38" s="77"/>
      <c r="J38" s="6" t="str">
        <f t="shared" si="16"/>
        <v/>
      </c>
      <c r="K38" s="77"/>
      <c r="L38" s="6" t="str">
        <f t="shared" si="17"/>
        <v/>
      </c>
      <c r="M38" s="77"/>
      <c r="N38" s="6" t="str">
        <f t="shared" si="18"/>
        <v/>
      </c>
      <c r="O38" s="7">
        <f t="shared" si="19"/>
        <v>0</v>
      </c>
    </row>
    <row r="39" spans="2:15" hidden="1" x14ac:dyDescent="0.3">
      <c r="B39" s="8"/>
      <c r="C39" s="80"/>
      <c r="D39" s="10"/>
      <c r="E39" s="77"/>
      <c r="F39" s="6" t="str">
        <f t="shared" si="14"/>
        <v/>
      </c>
      <c r="G39" s="77"/>
      <c r="H39" s="6" t="str">
        <f t="shared" si="15"/>
        <v/>
      </c>
      <c r="I39" s="77"/>
      <c r="J39" s="6" t="str">
        <f t="shared" si="16"/>
        <v/>
      </c>
      <c r="K39" s="77"/>
      <c r="L39" s="6" t="str">
        <f t="shared" si="17"/>
        <v/>
      </c>
      <c r="M39" s="77"/>
      <c r="N39" s="6" t="str">
        <f t="shared" si="18"/>
        <v/>
      </c>
      <c r="O39" s="7">
        <f t="shared" si="19"/>
        <v>0</v>
      </c>
    </row>
    <row r="40" spans="2:15" hidden="1" x14ac:dyDescent="0.3">
      <c r="B40" s="8"/>
      <c r="C40" s="80"/>
      <c r="D40" s="10"/>
      <c r="E40" s="77"/>
      <c r="F40" s="6" t="str">
        <f t="shared" si="14"/>
        <v/>
      </c>
      <c r="G40" s="77"/>
      <c r="H40" s="6" t="str">
        <f t="shared" si="15"/>
        <v/>
      </c>
      <c r="I40" s="77"/>
      <c r="J40" s="6" t="str">
        <f t="shared" si="16"/>
        <v/>
      </c>
      <c r="K40" s="77"/>
      <c r="L40" s="6" t="str">
        <f t="shared" si="17"/>
        <v/>
      </c>
      <c r="M40" s="77"/>
      <c r="N40" s="6" t="str">
        <f t="shared" si="18"/>
        <v/>
      </c>
      <c r="O40" s="7">
        <f t="shared" si="19"/>
        <v>0</v>
      </c>
    </row>
    <row r="41" spans="2:15" hidden="1" x14ac:dyDescent="0.3">
      <c r="B41" s="8"/>
      <c r="C41" s="80"/>
      <c r="D41" s="10"/>
      <c r="E41" s="77"/>
      <c r="F41" s="6" t="str">
        <f t="shared" si="14"/>
        <v/>
      </c>
      <c r="G41" s="77"/>
      <c r="H41" s="6" t="str">
        <f t="shared" si="15"/>
        <v/>
      </c>
      <c r="I41" s="77"/>
      <c r="J41" s="6" t="str">
        <f t="shared" si="16"/>
        <v/>
      </c>
      <c r="K41" s="77"/>
      <c r="L41" s="6" t="str">
        <f t="shared" si="17"/>
        <v/>
      </c>
      <c r="M41" s="77"/>
      <c r="N41" s="6" t="str">
        <f t="shared" si="18"/>
        <v/>
      </c>
      <c r="O41" s="7">
        <f t="shared" si="19"/>
        <v>0</v>
      </c>
    </row>
    <row r="42" spans="2:15" hidden="1" x14ac:dyDescent="0.3">
      <c r="B42" s="8"/>
      <c r="C42" s="80"/>
      <c r="D42" s="10"/>
      <c r="E42" s="77"/>
      <c r="F42" s="6" t="str">
        <f t="shared" si="14"/>
        <v/>
      </c>
      <c r="G42" s="77"/>
      <c r="H42" s="6" t="str">
        <f t="shared" si="15"/>
        <v/>
      </c>
      <c r="I42" s="77"/>
      <c r="J42" s="6" t="str">
        <f t="shared" si="16"/>
        <v/>
      </c>
      <c r="K42" s="77"/>
      <c r="L42" s="6" t="str">
        <f t="shared" si="17"/>
        <v/>
      </c>
      <c r="M42" s="77"/>
      <c r="N42" s="6" t="str">
        <f t="shared" si="18"/>
        <v/>
      </c>
      <c r="O42" s="7">
        <f t="shared" si="19"/>
        <v>0</v>
      </c>
    </row>
    <row r="43" spans="2:15" x14ac:dyDescent="0.3">
      <c r="B43" s="135" t="s">
        <v>20</v>
      </c>
      <c r="C43" s="136"/>
      <c r="D43" s="137"/>
      <c r="E43" s="138">
        <f>IF(SUM(F31:F42)=0, "",SUM(F31:F42))</f>
        <v>560</v>
      </c>
      <c r="F43" s="139"/>
      <c r="G43" s="142">
        <f>IF(SUM(H31:H42)=0, "",SUM(H31:H42))</f>
        <v>580</v>
      </c>
      <c r="H43" s="143"/>
      <c r="I43" s="142" t="str">
        <f>IF(SUM(J31:J42)=0, "",SUM(J31:J42))</f>
        <v/>
      </c>
      <c r="J43" s="143"/>
      <c r="K43" s="142" t="str">
        <f>IF(SUM(L31:L42)=0, "",SUM(L31:L42))</f>
        <v/>
      </c>
      <c r="L43" s="143"/>
      <c r="M43" s="142" t="str">
        <f>IF(SUM(N31:N42)=0, "",SUM(N31:N42))</f>
        <v/>
      </c>
      <c r="N43" s="144"/>
      <c r="O43" s="145">
        <f>SUM(O31:O42)</f>
        <v>560</v>
      </c>
    </row>
    <row r="44" spans="2:15" x14ac:dyDescent="0.3">
      <c r="B44" s="135" t="s">
        <v>85</v>
      </c>
      <c r="C44" s="136"/>
      <c r="D44" s="137"/>
      <c r="E44" s="142"/>
      <c r="F44" s="143"/>
      <c r="G44" s="142"/>
      <c r="H44" s="143"/>
      <c r="I44" s="142"/>
      <c r="J44" s="144"/>
      <c r="K44" s="142" t="str">
        <f>K43</f>
        <v/>
      </c>
      <c r="L44" s="144"/>
      <c r="M44" s="142" t="str">
        <f>M43</f>
        <v/>
      </c>
      <c r="N44" s="144"/>
      <c r="O44" s="146"/>
    </row>
    <row r="45" spans="2:15" x14ac:dyDescent="0.3">
      <c r="B45" s="81"/>
      <c r="C45" s="81"/>
      <c r="D45" s="81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/>
    </row>
    <row r="47" spans="2:15" ht="17.399999999999999" x14ac:dyDescent="0.3">
      <c r="B47" s="20" t="s">
        <v>79</v>
      </c>
      <c r="C47" s="2"/>
      <c r="D47" s="72"/>
      <c r="E47" s="129" t="s">
        <v>72</v>
      </c>
      <c r="F47" s="130"/>
      <c r="G47" s="130"/>
      <c r="H47" s="130"/>
      <c r="I47" s="131"/>
      <c r="J47" s="131"/>
      <c r="K47" s="131"/>
      <c r="L47" s="131"/>
      <c r="M47" s="131"/>
      <c r="N47" s="131"/>
      <c r="O47" s="76" t="s">
        <v>73</v>
      </c>
    </row>
    <row r="48" spans="2:15" ht="17.399999999999999" customHeight="1" x14ac:dyDescent="0.3">
      <c r="B48" s="73"/>
      <c r="C48" s="2"/>
      <c r="D48" s="72"/>
      <c r="E48" s="129" t="s">
        <v>86</v>
      </c>
      <c r="F48" s="132"/>
      <c r="G48" s="129" t="s">
        <v>87</v>
      </c>
      <c r="H48" s="132"/>
      <c r="I48" s="129" t="s">
        <v>16</v>
      </c>
      <c r="J48" s="132"/>
      <c r="K48" s="129" t="s">
        <v>16</v>
      </c>
      <c r="L48" s="132"/>
      <c r="M48" s="129" t="s">
        <v>16</v>
      </c>
      <c r="N48" s="132"/>
      <c r="O48" s="133" t="s">
        <v>74</v>
      </c>
    </row>
    <row r="49" spans="2:15" ht="17.399999999999999" x14ac:dyDescent="0.3">
      <c r="B49" s="45" t="s">
        <v>204</v>
      </c>
      <c r="C49" s="78" t="s">
        <v>75</v>
      </c>
      <c r="D49" s="46" t="s">
        <v>76</v>
      </c>
      <c r="E49" s="47" t="s">
        <v>77</v>
      </c>
      <c r="F49" s="48" t="s">
        <v>20</v>
      </c>
      <c r="G49" s="47" t="s">
        <v>77</v>
      </c>
      <c r="H49" s="49" t="s">
        <v>20</v>
      </c>
      <c r="I49" s="47" t="s">
        <v>77</v>
      </c>
      <c r="J49" s="49" t="s">
        <v>20</v>
      </c>
      <c r="K49" s="47" t="s">
        <v>77</v>
      </c>
      <c r="L49" s="49" t="s">
        <v>20</v>
      </c>
      <c r="M49" s="47" t="s">
        <v>77</v>
      </c>
      <c r="N49" s="48" t="s">
        <v>20</v>
      </c>
      <c r="O49" s="134"/>
    </row>
    <row r="50" spans="2:15" x14ac:dyDescent="0.3">
      <c r="B50" s="4" t="s">
        <v>88</v>
      </c>
      <c r="C50" s="80">
        <v>8</v>
      </c>
      <c r="D50" s="80" t="s">
        <v>27</v>
      </c>
      <c r="E50" s="77">
        <v>81.25</v>
      </c>
      <c r="F50" s="6">
        <f t="shared" ref="F50:F61" si="20">IF(E50*$C50=0, "", E50*$C50)</f>
        <v>650</v>
      </c>
      <c r="G50" s="77">
        <v>76.125</v>
      </c>
      <c r="H50" s="6">
        <f t="shared" ref="H50:H61" si="21">IF(G50*$C50=0, "", G50*$C50)</f>
        <v>609</v>
      </c>
      <c r="I50" s="77"/>
      <c r="J50" s="6" t="str">
        <f t="shared" ref="J50:J61" si="22">IF(I50*$C50=0, "", I50*$C50)</f>
        <v/>
      </c>
      <c r="K50" s="77"/>
      <c r="L50" s="6" t="str">
        <f t="shared" ref="L50:L61" si="23">IF(K50*$C50=0, "", K50*$C50)</f>
        <v/>
      </c>
      <c r="M50" s="77"/>
      <c r="N50" s="6" t="str">
        <f t="shared" ref="N50:N61" si="24">IF(M50*$C50=0, "", M50*$C50)</f>
        <v/>
      </c>
      <c r="O50" s="7">
        <f t="shared" ref="O50:O61" si="25">MIN(F50,H50,J50,L50,N50)</f>
        <v>609</v>
      </c>
    </row>
    <row r="51" spans="2:15" x14ac:dyDescent="0.3">
      <c r="B51" s="4"/>
      <c r="C51" s="80"/>
      <c r="D51" s="10"/>
      <c r="E51" s="9"/>
      <c r="F51" s="6" t="str">
        <f t="shared" si="20"/>
        <v/>
      </c>
      <c r="G51" s="77"/>
      <c r="H51" s="6" t="str">
        <f t="shared" si="21"/>
        <v/>
      </c>
      <c r="I51" s="77"/>
      <c r="J51" s="6" t="str">
        <f t="shared" si="22"/>
        <v/>
      </c>
      <c r="K51" s="77"/>
      <c r="L51" s="6" t="str">
        <f t="shared" si="23"/>
        <v/>
      </c>
      <c r="M51" s="77"/>
      <c r="N51" s="6" t="str">
        <f t="shared" si="24"/>
        <v/>
      </c>
      <c r="O51" s="7">
        <f t="shared" si="25"/>
        <v>0</v>
      </c>
    </row>
    <row r="52" spans="2:15" hidden="1" x14ac:dyDescent="0.3">
      <c r="B52" s="8"/>
      <c r="C52" s="80"/>
      <c r="D52" s="10"/>
      <c r="E52" s="9"/>
      <c r="F52" s="6" t="str">
        <f t="shared" si="20"/>
        <v/>
      </c>
      <c r="G52" s="77"/>
      <c r="H52" s="6" t="str">
        <f t="shared" si="21"/>
        <v/>
      </c>
      <c r="I52" s="77"/>
      <c r="J52" s="6" t="str">
        <f t="shared" si="22"/>
        <v/>
      </c>
      <c r="K52" s="77"/>
      <c r="L52" s="6" t="str">
        <f t="shared" si="23"/>
        <v/>
      </c>
      <c r="M52" s="77"/>
      <c r="N52" s="6" t="str">
        <f t="shared" si="24"/>
        <v/>
      </c>
      <c r="O52" s="7">
        <f t="shared" si="25"/>
        <v>0</v>
      </c>
    </row>
    <row r="53" spans="2:15" hidden="1" x14ac:dyDescent="0.3">
      <c r="B53" s="8"/>
      <c r="C53" s="80"/>
      <c r="D53" s="10"/>
      <c r="E53" s="9"/>
      <c r="F53" s="6" t="str">
        <f t="shared" si="20"/>
        <v/>
      </c>
      <c r="G53" s="77"/>
      <c r="H53" s="6" t="str">
        <f t="shared" si="21"/>
        <v/>
      </c>
      <c r="I53" s="77"/>
      <c r="J53" s="6" t="str">
        <f t="shared" si="22"/>
        <v/>
      </c>
      <c r="K53" s="77"/>
      <c r="L53" s="6" t="str">
        <f t="shared" si="23"/>
        <v/>
      </c>
      <c r="M53" s="77"/>
      <c r="N53" s="6" t="str">
        <f t="shared" si="24"/>
        <v/>
      </c>
      <c r="O53" s="7">
        <f t="shared" si="25"/>
        <v>0</v>
      </c>
    </row>
    <row r="54" spans="2:15" hidden="1" x14ac:dyDescent="0.3">
      <c r="B54" s="8"/>
      <c r="C54" s="80"/>
      <c r="D54" s="10"/>
      <c r="E54" s="9"/>
      <c r="F54" s="6" t="str">
        <f t="shared" si="20"/>
        <v/>
      </c>
      <c r="G54" s="77"/>
      <c r="H54" s="6" t="str">
        <f t="shared" si="21"/>
        <v/>
      </c>
      <c r="I54" s="77"/>
      <c r="J54" s="6" t="str">
        <f t="shared" si="22"/>
        <v/>
      </c>
      <c r="K54" s="77"/>
      <c r="L54" s="6" t="str">
        <f t="shared" si="23"/>
        <v/>
      </c>
      <c r="M54" s="77"/>
      <c r="N54" s="6" t="str">
        <f t="shared" si="24"/>
        <v/>
      </c>
      <c r="O54" s="7">
        <f t="shared" si="25"/>
        <v>0</v>
      </c>
    </row>
    <row r="55" spans="2:15" hidden="1" x14ac:dyDescent="0.3">
      <c r="B55" s="8"/>
      <c r="C55" s="80"/>
      <c r="D55" s="10"/>
      <c r="E55" s="77"/>
      <c r="F55" s="6" t="str">
        <f t="shared" si="20"/>
        <v/>
      </c>
      <c r="G55" s="77"/>
      <c r="H55" s="6" t="str">
        <f t="shared" si="21"/>
        <v/>
      </c>
      <c r="I55" s="77"/>
      <c r="J55" s="6" t="str">
        <f t="shared" si="22"/>
        <v/>
      </c>
      <c r="K55" s="77"/>
      <c r="L55" s="6" t="str">
        <f t="shared" si="23"/>
        <v/>
      </c>
      <c r="M55" s="77"/>
      <c r="N55" s="6" t="str">
        <f t="shared" si="24"/>
        <v/>
      </c>
      <c r="O55" s="7">
        <f t="shared" si="25"/>
        <v>0</v>
      </c>
    </row>
    <row r="56" spans="2:15" hidden="1" x14ac:dyDescent="0.3">
      <c r="B56" s="8"/>
      <c r="C56" s="80"/>
      <c r="D56" s="10"/>
      <c r="E56" s="77"/>
      <c r="F56" s="6" t="str">
        <f t="shared" si="20"/>
        <v/>
      </c>
      <c r="G56" s="77"/>
      <c r="H56" s="6" t="str">
        <f t="shared" si="21"/>
        <v/>
      </c>
      <c r="I56" s="77"/>
      <c r="J56" s="6" t="str">
        <f t="shared" si="22"/>
        <v/>
      </c>
      <c r="K56" s="77"/>
      <c r="L56" s="6" t="str">
        <f t="shared" si="23"/>
        <v/>
      </c>
      <c r="M56" s="77"/>
      <c r="N56" s="6" t="str">
        <f t="shared" si="24"/>
        <v/>
      </c>
      <c r="O56" s="7">
        <f t="shared" si="25"/>
        <v>0</v>
      </c>
    </row>
    <row r="57" spans="2:15" hidden="1" x14ac:dyDescent="0.3">
      <c r="B57" s="8"/>
      <c r="C57" s="80"/>
      <c r="D57" s="10"/>
      <c r="E57" s="77"/>
      <c r="F57" s="6" t="str">
        <f t="shared" si="20"/>
        <v/>
      </c>
      <c r="G57" s="77"/>
      <c r="H57" s="6" t="str">
        <f t="shared" si="21"/>
        <v/>
      </c>
      <c r="I57" s="77"/>
      <c r="J57" s="6" t="str">
        <f t="shared" si="22"/>
        <v/>
      </c>
      <c r="K57" s="77"/>
      <c r="L57" s="6" t="str">
        <f t="shared" si="23"/>
        <v/>
      </c>
      <c r="M57" s="77"/>
      <c r="N57" s="6" t="str">
        <f t="shared" si="24"/>
        <v/>
      </c>
      <c r="O57" s="7">
        <f t="shared" si="25"/>
        <v>0</v>
      </c>
    </row>
    <row r="58" spans="2:15" hidden="1" x14ac:dyDescent="0.3">
      <c r="B58" s="8"/>
      <c r="C58" s="80"/>
      <c r="D58" s="10"/>
      <c r="E58" s="77"/>
      <c r="F58" s="6" t="str">
        <f t="shared" si="20"/>
        <v/>
      </c>
      <c r="G58" s="77"/>
      <c r="H58" s="6" t="str">
        <f t="shared" si="21"/>
        <v/>
      </c>
      <c r="I58" s="77"/>
      <c r="J58" s="6" t="str">
        <f t="shared" si="22"/>
        <v/>
      </c>
      <c r="K58" s="77"/>
      <c r="L58" s="6" t="str">
        <f t="shared" si="23"/>
        <v/>
      </c>
      <c r="M58" s="77"/>
      <c r="N58" s="6" t="str">
        <f t="shared" si="24"/>
        <v/>
      </c>
      <c r="O58" s="7">
        <f t="shared" si="25"/>
        <v>0</v>
      </c>
    </row>
    <row r="59" spans="2:15" hidden="1" x14ac:dyDescent="0.3">
      <c r="B59" s="8"/>
      <c r="C59" s="80"/>
      <c r="D59" s="10"/>
      <c r="E59" s="77"/>
      <c r="F59" s="6" t="str">
        <f t="shared" si="20"/>
        <v/>
      </c>
      <c r="G59" s="77"/>
      <c r="H59" s="6" t="str">
        <f t="shared" si="21"/>
        <v/>
      </c>
      <c r="I59" s="77"/>
      <c r="J59" s="6" t="str">
        <f t="shared" si="22"/>
        <v/>
      </c>
      <c r="K59" s="77"/>
      <c r="L59" s="6" t="str">
        <f t="shared" si="23"/>
        <v/>
      </c>
      <c r="M59" s="77"/>
      <c r="N59" s="6" t="str">
        <f t="shared" si="24"/>
        <v/>
      </c>
      <c r="O59" s="7">
        <f t="shared" si="25"/>
        <v>0</v>
      </c>
    </row>
    <row r="60" spans="2:15" hidden="1" x14ac:dyDescent="0.3">
      <c r="B60" s="8"/>
      <c r="C60" s="80"/>
      <c r="D60" s="10"/>
      <c r="E60" s="77"/>
      <c r="F60" s="6" t="str">
        <f t="shared" si="20"/>
        <v/>
      </c>
      <c r="G60" s="77"/>
      <c r="H60" s="6" t="str">
        <f t="shared" si="21"/>
        <v/>
      </c>
      <c r="I60" s="77"/>
      <c r="J60" s="6" t="str">
        <f t="shared" si="22"/>
        <v/>
      </c>
      <c r="K60" s="77"/>
      <c r="L60" s="6" t="str">
        <f t="shared" si="23"/>
        <v/>
      </c>
      <c r="M60" s="77"/>
      <c r="N60" s="6" t="str">
        <f t="shared" si="24"/>
        <v/>
      </c>
      <c r="O60" s="7">
        <f t="shared" si="25"/>
        <v>0</v>
      </c>
    </row>
    <row r="61" spans="2:15" hidden="1" x14ac:dyDescent="0.3">
      <c r="B61" s="8"/>
      <c r="C61" s="80"/>
      <c r="D61" s="10"/>
      <c r="E61" s="77"/>
      <c r="F61" s="6" t="str">
        <f t="shared" si="20"/>
        <v/>
      </c>
      <c r="G61" s="77"/>
      <c r="H61" s="6" t="str">
        <f t="shared" si="21"/>
        <v/>
      </c>
      <c r="I61" s="77"/>
      <c r="J61" s="6" t="str">
        <f t="shared" si="22"/>
        <v/>
      </c>
      <c r="K61" s="77"/>
      <c r="L61" s="6" t="str">
        <f t="shared" si="23"/>
        <v/>
      </c>
      <c r="M61" s="77"/>
      <c r="N61" s="6" t="str">
        <f t="shared" si="24"/>
        <v/>
      </c>
      <c r="O61" s="7">
        <f t="shared" si="25"/>
        <v>0</v>
      </c>
    </row>
    <row r="62" spans="2:15" x14ac:dyDescent="0.3">
      <c r="B62" s="135" t="s">
        <v>20</v>
      </c>
      <c r="C62" s="136"/>
      <c r="D62" s="137"/>
      <c r="E62" s="138">
        <f>IF(SUM(F50:F61)=0, "",SUM(F50:F61))</f>
        <v>650</v>
      </c>
      <c r="F62" s="139"/>
      <c r="G62" s="142">
        <f>IF(SUM(H50:H61)=0, "",SUM(H50:H61))</f>
        <v>609</v>
      </c>
      <c r="H62" s="143"/>
      <c r="I62" s="142" t="str">
        <f>IF(SUM(J50:J61)=0, "",SUM(J50:J61))</f>
        <v/>
      </c>
      <c r="J62" s="143"/>
      <c r="K62" s="142" t="str">
        <f>IF(SUM(L50:L61)=0, "",SUM(L50:L61))</f>
        <v/>
      </c>
      <c r="L62" s="143"/>
      <c r="M62" s="142" t="str">
        <f>IF(SUM(N50:N61)=0, "",SUM(N50:N61))</f>
        <v/>
      </c>
      <c r="N62" s="144"/>
      <c r="O62" s="145">
        <f>SUM(O50:O61)</f>
        <v>609</v>
      </c>
    </row>
    <row r="63" spans="2:15" x14ac:dyDescent="0.3">
      <c r="B63" s="135" t="s">
        <v>78</v>
      </c>
      <c r="C63" s="136"/>
      <c r="D63" s="137"/>
      <c r="E63" s="142"/>
      <c r="F63" s="143"/>
      <c r="G63" s="142" t="str">
        <f>IF(SUM(H51:H62)=0, "",SUM(H51:H62))</f>
        <v/>
      </c>
      <c r="H63" s="143"/>
      <c r="I63" s="142"/>
      <c r="J63" s="144"/>
      <c r="K63" s="142" t="str">
        <f>K62</f>
        <v/>
      </c>
      <c r="L63" s="144"/>
      <c r="M63" s="142" t="str">
        <f>M62</f>
        <v/>
      </c>
      <c r="N63" s="144"/>
      <c r="O63" s="146"/>
    </row>
    <row r="64" spans="2:15" x14ac:dyDescent="0.3">
      <c r="B64" s="81"/>
      <c r="C64" s="81"/>
      <c r="D64" s="81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/>
    </row>
    <row r="65" spans="2:15" x14ac:dyDescent="0.3">
      <c r="B65" s="81"/>
      <c r="C65" s="81"/>
      <c r="D65" s="81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/>
    </row>
    <row r="66" spans="2:15" ht="17.399999999999999" x14ac:dyDescent="0.3">
      <c r="B66" s="20" t="s">
        <v>89</v>
      </c>
      <c r="C66" s="2"/>
      <c r="D66" s="72"/>
      <c r="E66" s="129" t="s">
        <v>72</v>
      </c>
      <c r="F66" s="130"/>
      <c r="G66" s="130"/>
      <c r="H66" s="130"/>
      <c r="I66" s="131"/>
      <c r="J66" s="131"/>
      <c r="K66" s="131"/>
      <c r="L66" s="131"/>
      <c r="M66" s="131"/>
      <c r="N66" s="131"/>
      <c r="O66" s="76" t="s">
        <v>73</v>
      </c>
    </row>
    <row r="67" spans="2:15" ht="17.399999999999999" customHeight="1" x14ac:dyDescent="0.3">
      <c r="B67" s="73"/>
      <c r="C67" s="2"/>
      <c r="D67" s="72"/>
      <c r="E67" s="129" t="s">
        <v>90</v>
      </c>
      <c r="F67" s="132"/>
      <c r="G67" s="129" t="s">
        <v>29</v>
      </c>
      <c r="H67" s="132"/>
      <c r="I67" s="129" t="s">
        <v>91</v>
      </c>
      <c r="J67" s="132"/>
      <c r="K67" s="129" t="s">
        <v>16</v>
      </c>
      <c r="L67" s="130"/>
      <c r="M67" s="129" t="s">
        <v>16</v>
      </c>
      <c r="N67" s="132"/>
      <c r="O67" s="133" t="s">
        <v>74</v>
      </c>
    </row>
    <row r="68" spans="2:15" ht="17.399999999999999" x14ac:dyDescent="0.3">
      <c r="B68" s="45" t="s">
        <v>92</v>
      </c>
      <c r="C68" s="78" t="s">
        <v>75</v>
      </c>
      <c r="D68" s="46" t="s">
        <v>76</v>
      </c>
      <c r="E68" s="47" t="s">
        <v>77</v>
      </c>
      <c r="F68" s="48" t="s">
        <v>20</v>
      </c>
      <c r="G68" s="47" t="s">
        <v>77</v>
      </c>
      <c r="H68" s="49" t="s">
        <v>20</v>
      </c>
      <c r="I68" s="47" t="s">
        <v>77</v>
      </c>
      <c r="J68" s="49" t="s">
        <v>20</v>
      </c>
      <c r="K68" s="47" t="s">
        <v>77</v>
      </c>
      <c r="L68" s="49" t="s">
        <v>20</v>
      </c>
      <c r="M68" s="47" t="s">
        <v>77</v>
      </c>
      <c r="N68" s="48" t="s">
        <v>20</v>
      </c>
      <c r="O68" s="134"/>
    </row>
    <row r="69" spans="2:15" x14ac:dyDescent="0.3">
      <c r="B69" s="8" t="s">
        <v>93</v>
      </c>
      <c r="C69" s="80">
        <v>55</v>
      </c>
      <c r="D69" s="80" t="s">
        <v>21</v>
      </c>
      <c r="E69" s="77">
        <v>22</v>
      </c>
      <c r="F69" s="6">
        <f t="shared" ref="F69:F80" si="26">IF(E69*$C69=0, "", E69*$C69)</f>
        <v>1210</v>
      </c>
      <c r="G69" s="77">
        <v>9.4499999999999993</v>
      </c>
      <c r="H69" s="6">
        <f t="shared" ref="H69:H80" si="27">IF(G69*$C69=0, "", G69*$C69)</f>
        <v>519.75</v>
      </c>
      <c r="I69" s="77">
        <v>13.5</v>
      </c>
      <c r="J69" s="6">
        <f t="shared" ref="J69:J80" si="28">IF(I69*$C69=0, "", I69*$C69)</f>
        <v>742.5</v>
      </c>
      <c r="K69" s="77"/>
      <c r="L69" s="6" t="str">
        <f t="shared" ref="L69:L80" si="29">IF(K69*$C69=0, "", K69*$C69)</f>
        <v/>
      </c>
      <c r="M69" s="77"/>
      <c r="N69" s="6" t="str">
        <f t="shared" ref="N69:N80" si="30">IF(M69*$C69=0, "", M69*$C69)</f>
        <v/>
      </c>
      <c r="O69" s="7">
        <f t="shared" ref="O69:O80" si="31">MIN(F69,H69,J69,L69,N69)</f>
        <v>519.75</v>
      </c>
    </row>
    <row r="70" spans="2:15" x14ac:dyDescent="0.3">
      <c r="B70" s="8" t="s">
        <v>253</v>
      </c>
      <c r="C70" s="80">
        <v>15</v>
      </c>
      <c r="D70" s="80" t="s">
        <v>21</v>
      </c>
      <c r="E70" s="77">
        <v>44</v>
      </c>
      <c r="F70" s="6">
        <f t="shared" si="26"/>
        <v>660</v>
      </c>
      <c r="G70" s="77">
        <v>36</v>
      </c>
      <c r="H70" s="6">
        <f t="shared" si="27"/>
        <v>540</v>
      </c>
      <c r="I70" s="77">
        <v>38.700000000000003</v>
      </c>
      <c r="J70" s="6">
        <f t="shared" si="28"/>
        <v>580.5</v>
      </c>
      <c r="K70" s="77"/>
      <c r="L70" s="6" t="str">
        <f t="shared" si="29"/>
        <v/>
      </c>
      <c r="M70" s="77"/>
      <c r="N70" s="6" t="str">
        <f t="shared" si="30"/>
        <v/>
      </c>
      <c r="O70" s="7">
        <f t="shared" si="31"/>
        <v>540</v>
      </c>
    </row>
    <row r="71" spans="2:15" x14ac:dyDescent="0.3">
      <c r="B71" s="8"/>
      <c r="C71" s="80"/>
      <c r="D71" s="10"/>
      <c r="E71" s="9"/>
      <c r="F71" s="6" t="str">
        <f t="shared" si="26"/>
        <v/>
      </c>
      <c r="G71" s="77"/>
      <c r="H71" s="6" t="str">
        <f t="shared" si="27"/>
        <v/>
      </c>
      <c r="I71" s="77"/>
      <c r="J71" s="6" t="str">
        <f t="shared" si="28"/>
        <v/>
      </c>
      <c r="K71" s="77"/>
      <c r="L71" s="6" t="str">
        <f t="shared" si="29"/>
        <v/>
      </c>
      <c r="M71" s="77"/>
      <c r="N71" s="6" t="str">
        <f t="shared" si="30"/>
        <v/>
      </c>
      <c r="O71" s="7">
        <f t="shared" si="31"/>
        <v>0</v>
      </c>
    </row>
    <row r="72" spans="2:15" hidden="1" x14ac:dyDescent="0.3">
      <c r="B72" s="8"/>
      <c r="C72" s="80"/>
      <c r="D72" s="10"/>
      <c r="E72" s="9"/>
      <c r="F72" s="6" t="str">
        <f t="shared" si="26"/>
        <v/>
      </c>
      <c r="G72" s="77"/>
      <c r="H72" s="6" t="str">
        <f t="shared" si="27"/>
        <v/>
      </c>
      <c r="I72" s="77"/>
      <c r="J72" s="6" t="str">
        <f t="shared" si="28"/>
        <v/>
      </c>
      <c r="K72" s="77"/>
      <c r="L72" s="6" t="str">
        <f t="shared" si="29"/>
        <v/>
      </c>
      <c r="M72" s="77"/>
      <c r="N72" s="6" t="str">
        <f t="shared" si="30"/>
        <v/>
      </c>
      <c r="O72" s="7">
        <f t="shared" si="31"/>
        <v>0</v>
      </c>
    </row>
    <row r="73" spans="2:15" hidden="1" x14ac:dyDescent="0.3">
      <c r="B73" s="8"/>
      <c r="C73" s="80"/>
      <c r="D73" s="10"/>
      <c r="E73" s="9"/>
      <c r="F73" s="6" t="str">
        <f t="shared" si="26"/>
        <v/>
      </c>
      <c r="G73" s="77"/>
      <c r="H73" s="6" t="str">
        <f t="shared" si="27"/>
        <v/>
      </c>
      <c r="I73" s="77"/>
      <c r="J73" s="6" t="str">
        <f t="shared" si="28"/>
        <v/>
      </c>
      <c r="K73" s="77"/>
      <c r="L73" s="6" t="str">
        <f t="shared" si="29"/>
        <v/>
      </c>
      <c r="M73" s="77"/>
      <c r="N73" s="6" t="str">
        <f t="shared" si="30"/>
        <v/>
      </c>
      <c r="O73" s="7">
        <f t="shared" si="31"/>
        <v>0</v>
      </c>
    </row>
    <row r="74" spans="2:15" hidden="1" x14ac:dyDescent="0.3">
      <c r="B74" s="8"/>
      <c r="C74" s="80"/>
      <c r="D74" s="10"/>
      <c r="E74" s="77"/>
      <c r="F74" s="6" t="str">
        <f t="shared" si="26"/>
        <v/>
      </c>
      <c r="G74" s="77"/>
      <c r="H74" s="6" t="str">
        <f t="shared" si="27"/>
        <v/>
      </c>
      <c r="I74" s="77"/>
      <c r="J74" s="6" t="str">
        <f t="shared" si="28"/>
        <v/>
      </c>
      <c r="K74" s="77"/>
      <c r="L74" s="6" t="str">
        <f t="shared" si="29"/>
        <v/>
      </c>
      <c r="M74" s="77"/>
      <c r="N74" s="6" t="str">
        <f t="shared" si="30"/>
        <v/>
      </c>
      <c r="O74" s="7">
        <f t="shared" si="31"/>
        <v>0</v>
      </c>
    </row>
    <row r="75" spans="2:15" hidden="1" x14ac:dyDescent="0.3">
      <c r="B75" s="8"/>
      <c r="C75" s="80"/>
      <c r="D75" s="10"/>
      <c r="E75" s="77"/>
      <c r="F75" s="6" t="str">
        <f t="shared" si="26"/>
        <v/>
      </c>
      <c r="G75" s="77"/>
      <c r="H75" s="6" t="str">
        <f t="shared" si="27"/>
        <v/>
      </c>
      <c r="I75" s="77"/>
      <c r="J75" s="6" t="str">
        <f t="shared" si="28"/>
        <v/>
      </c>
      <c r="K75" s="77"/>
      <c r="L75" s="6" t="str">
        <f t="shared" si="29"/>
        <v/>
      </c>
      <c r="M75" s="77"/>
      <c r="N75" s="6" t="str">
        <f t="shared" si="30"/>
        <v/>
      </c>
      <c r="O75" s="7">
        <f t="shared" si="31"/>
        <v>0</v>
      </c>
    </row>
    <row r="76" spans="2:15" hidden="1" x14ac:dyDescent="0.3">
      <c r="B76" s="8"/>
      <c r="C76" s="80"/>
      <c r="D76" s="10"/>
      <c r="E76" s="77"/>
      <c r="F76" s="6" t="str">
        <f t="shared" si="26"/>
        <v/>
      </c>
      <c r="G76" s="77"/>
      <c r="H76" s="6" t="str">
        <f t="shared" si="27"/>
        <v/>
      </c>
      <c r="I76" s="77"/>
      <c r="J76" s="6" t="str">
        <f t="shared" si="28"/>
        <v/>
      </c>
      <c r="K76" s="77"/>
      <c r="L76" s="6" t="str">
        <f t="shared" si="29"/>
        <v/>
      </c>
      <c r="M76" s="77"/>
      <c r="N76" s="6" t="str">
        <f t="shared" si="30"/>
        <v/>
      </c>
      <c r="O76" s="7">
        <f t="shared" si="31"/>
        <v>0</v>
      </c>
    </row>
    <row r="77" spans="2:15" hidden="1" x14ac:dyDescent="0.3">
      <c r="B77" s="8"/>
      <c r="C77" s="80"/>
      <c r="D77" s="10"/>
      <c r="E77" s="77"/>
      <c r="F77" s="6" t="str">
        <f t="shared" si="26"/>
        <v/>
      </c>
      <c r="G77" s="77"/>
      <c r="H77" s="6" t="str">
        <f t="shared" si="27"/>
        <v/>
      </c>
      <c r="I77" s="77"/>
      <c r="J77" s="6" t="str">
        <f t="shared" si="28"/>
        <v/>
      </c>
      <c r="K77" s="77"/>
      <c r="L77" s="6" t="str">
        <f t="shared" si="29"/>
        <v/>
      </c>
      <c r="M77" s="77"/>
      <c r="N77" s="6" t="str">
        <f t="shared" si="30"/>
        <v/>
      </c>
      <c r="O77" s="7">
        <f t="shared" si="31"/>
        <v>0</v>
      </c>
    </row>
    <row r="78" spans="2:15" hidden="1" x14ac:dyDescent="0.3">
      <c r="B78" s="8"/>
      <c r="C78" s="80"/>
      <c r="D78" s="10"/>
      <c r="E78" s="77"/>
      <c r="F78" s="6" t="str">
        <f t="shared" si="26"/>
        <v/>
      </c>
      <c r="G78" s="77"/>
      <c r="H78" s="6" t="str">
        <f t="shared" si="27"/>
        <v/>
      </c>
      <c r="I78" s="77"/>
      <c r="J78" s="6" t="str">
        <f t="shared" si="28"/>
        <v/>
      </c>
      <c r="K78" s="77"/>
      <c r="L78" s="6" t="str">
        <f t="shared" si="29"/>
        <v/>
      </c>
      <c r="M78" s="77"/>
      <c r="N78" s="6" t="str">
        <f t="shared" si="30"/>
        <v/>
      </c>
      <c r="O78" s="7">
        <f t="shared" si="31"/>
        <v>0</v>
      </c>
    </row>
    <row r="79" spans="2:15" hidden="1" x14ac:dyDescent="0.3">
      <c r="B79" s="8"/>
      <c r="C79" s="80"/>
      <c r="D79" s="10"/>
      <c r="E79" s="77"/>
      <c r="F79" s="6" t="str">
        <f t="shared" si="26"/>
        <v/>
      </c>
      <c r="G79" s="77"/>
      <c r="H79" s="6" t="str">
        <f t="shared" si="27"/>
        <v/>
      </c>
      <c r="I79" s="77"/>
      <c r="J79" s="6" t="str">
        <f t="shared" si="28"/>
        <v/>
      </c>
      <c r="K79" s="77"/>
      <c r="L79" s="6" t="str">
        <f t="shared" si="29"/>
        <v/>
      </c>
      <c r="M79" s="77"/>
      <c r="N79" s="6" t="str">
        <f t="shared" si="30"/>
        <v/>
      </c>
      <c r="O79" s="7">
        <f t="shared" si="31"/>
        <v>0</v>
      </c>
    </row>
    <row r="80" spans="2:15" hidden="1" x14ac:dyDescent="0.3">
      <c r="B80" s="8"/>
      <c r="C80" s="80"/>
      <c r="D80" s="10"/>
      <c r="E80" s="77"/>
      <c r="F80" s="6" t="str">
        <f t="shared" si="26"/>
        <v/>
      </c>
      <c r="G80" s="77"/>
      <c r="H80" s="6" t="str">
        <f t="shared" si="27"/>
        <v/>
      </c>
      <c r="I80" s="77"/>
      <c r="J80" s="6" t="str">
        <f t="shared" si="28"/>
        <v/>
      </c>
      <c r="K80" s="77"/>
      <c r="L80" s="6" t="str">
        <f t="shared" si="29"/>
        <v/>
      </c>
      <c r="M80" s="77"/>
      <c r="N80" s="6" t="str">
        <f t="shared" si="30"/>
        <v/>
      </c>
      <c r="O80" s="7">
        <f t="shared" si="31"/>
        <v>0</v>
      </c>
    </row>
    <row r="81" spans="2:15" x14ac:dyDescent="0.3">
      <c r="B81" s="135" t="s">
        <v>20</v>
      </c>
      <c r="C81" s="136"/>
      <c r="D81" s="137"/>
      <c r="E81" s="140">
        <f>IF(SUM(F69:F80)=0, "",SUM(F69:F80))</f>
        <v>1870</v>
      </c>
      <c r="F81" s="141"/>
      <c r="G81" s="138">
        <f>IF(SUM(H69:H80)=0, "",SUM(H69:H80))</f>
        <v>1059.75</v>
      </c>
      <c r="H81" s="139"/>
      <c r="I81" s="142">
        <f>IF(SUM(J69:J80)=0, "",SUM(J69:J80))</f>
        <v>1323</v>
      </c>
      <c r="J81" s="143"/>
      <c r="K81" s="142" t="str">
        <f>IF(SUM(L69:L80)=0, "",SUM(L69:L80))</f>
        <v/>
      </c>
      <c r="L81" s="143"/>
      <c r="M81" s="142" t="str">
        <f>IF(SUM(N69:N80)=0, "",SUM(N69:N80))</f>
        <v/>
      </c>
      <c r="N81" s="144"/>
      <c r="O81" s="145">
        <f>SUM(O69:O80)</f>
        <v>1059.75</v>
      </c>
    </row>
    <row r="82" spans="2:15" x14ac:dyDescent="0.3">
      <c r="B82" s="135" t="s">
        <v>78</v>
      </c>
      <c r="C82" s="136"/>
      <c r="D82" s="137"/>
      <c r="E82" s="142"/>
      <c r="F82" s="143"/>
      <c r="G82" s="142"/>
      <c r="H82" s="143"/>
      <c r="I82" s="142"/>
      <c r="J82" s="144"/>
      <c r="K82" s="142" t="str">
        <f>K81</f>
        <v/>
      </c>
      <c r="L82" s="144"/>
      <c r="M82" s="142" t="str">
        <f>M81</f>
        <v/>
      </c>
      <c r="N82" s="144"/>
      <c r="O82" s="146"/>
    </row>
    <row r="83" spans="2:15" x14ac:dyDescent="0.3">
      <c r="B83" s="81"/>
      <c r="C83" s="81"/>
      <c r="D83" s="81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8"/>
    </row>
    <row r="84" spans="2:15" x14ac:dyDescent="0.3">
      <c r="B84" s="81"/>
      <c r="C84" s="81"/>
      <c r="D84" s="81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8"/>
    </row>
    <row r="85" spans="2:15" ht="17.399999999999999" x14ac:dyDescent="0.3">
      <c r="B85" s="20" t="s">
        <v>89</v>
      </c>
      <c r="C85" s="2"/>
      <c r="D85" s="72"/>
      <c r="E85" s="129" t="s">
        <v>72</v>
      </c>
      <c r="F85" s="130"/>
      <c r="G85" s="130"/>
      <c r="H85" s="130"/>
      <c r="I85" s="131"/>
      <c r="J85" s="131"/>
      <c r="K85" s="131"/>
      <c r="L85" s="131"/>
      <c r="M85" s="131"/>
      <c r="N85" s="131"/>
      <c r="O85" s="76" t="s">
        <v>73</v>
      </c>
    </row>
    <row r="86" spans="2:15" ht="17.399999999999999" customHeight="1" x14ac:dyDescent="0.3">
      <c r="B86" s="73"/>
      <c r="C86" s="2"/>
      <c r="D86" s="72"/>
      <c r="E86" s="129" t="s">
        <v>31</v>
      </c>
      <c r="F86" s="132"/>
      <c r="G86" s="129" t="s">
        <v>94</v>
      </c>
      <c r="H86" s="132"/>
      <c r="I86" s="129" t="s">
        <v>16</v>
      </c>
      <c r="J86" s="130"/>
      <c r="K86" s="129" t="s">
        <v>16</v>
      </c>
      <c r="L86" s="130"/>
      <c r="M86" s="129" t="s">
        <v>16</v>
      </c>
      <c r="N86" s="132"/>
      <c r="O86" s="133" t="s">
        <v>74</v>
      </c>
    </row>
    <row r="87" spans="2:15" ht="17.399999999999999" x14ac:dyDescent="0.3">
      <c r="B87" s="45" t="s">
        <v>95</v>
      </c>
      <c r="C87" s="78" t="s">
        <v>75</v>
      </c>
      <c r="D87" s="46" t="s">
        <v>76</v>
      </c>
      <c r="E87" s="47" t="s">
        <v>77</v>
      </c>
      <c r="F87" s="48" t="s">
        <v>20</v>
      </c>
      <c r="G87" s="47" t="s">
        <v>77</v>
      </c>
      <c r="H87" s="49" t="s">
        <v>20</v>
      </c>
      <c r="I87" s="47" t="s">
        <v>77</v>
      </c>
      <c r="J87" s="49" t="s">
        <v>20</v>
      </c>
      <c r="K87" s="47" t="s">
        <v>77</v>
      </c>
      <c r="L87" s="49" t="s">
        <v>20</v>
      </c>
      <c r="M87" s="47" t="s">
        <v>77</v>
      </c>
      <c r="N87" s="49" t="s">
        <v>20</v>
      </c>
      <c r="O87" s="134"/>
    </row>
    <row r="88" spans="2:15" x14ac:dyDescent="0.3">
      <c r="B88" s="8" t="s">
        <v>96</v>
      </c>
      <c r="C88" s="80">
        <v>1</v>
      </c>
      <c r="D88" s="80" t="s">
        <v>37</v>
      </c>
      <c r="E88" s="77">
        <v>343.16</v>
      </c>
      <c r="F88" s="6">
        <f t="shared" ref="F88:F99" si="32">IF(E88*$C88=0, "", E88*$C88)</f>
        <v>343.16</v>
      </c>
      <c r="G88" s="77">
        <v>343.16</v>
      </c>
      <c r="H88" s="6">
        <f t="shared" ref="H88:H99" si="33">IF(G88*$C88=0, "", G88*$C88)</f>
        <v>343.16</v>
      </c>
      <c r="I88" s="77"/>
      <c r="J88" s="6" t="str">
        <f t="shared" ref="J88:J99" si="34">IF(I88*$C88=0, "", I88*$C88)</f>
        <v/>
      </c>
      <c r="K88" s="77"/>
      <c r="L88" s="6" t="str">
        <f t="shared" ref="L88:L99" si="35">IF(K88*$C88=0, "", K88*$C88)</f>
        <v/>
      </c>
      <c r="M88" s="77"/>
      <c r="N88" s="6" t="str">
        <f t="shared" ref="N88:N99" si="36">IF(M88*$C88=0, "", M88*$C88)</f>
        <v/>
      </c>
      <c r="O88" s="7">
        <f t="shared" ref="O88:O99" si="37">MIN(F88,H88,J88,L88,N88)</f>
        <v>343.16</v>
      </c>
    </row>
    <row r="89" spans="2:15" x14ac:dyDescent="0.3">
      <c r="B89" s="8" t="s">
        <v>97</v>
      </c>
      <c r="C89" s="80">
        <v>250</v>
      </c>
      <c r="D89" s="80" t="s">
        <v>21</v>
      </c>
      <c r="E89" s="77">
        <v>0.19</v>
      </c>
      <c r="F89" s="6">
        <f t="shared" si="32"/>
        <v>47.5</v>
      </c>
      <c r="G89" s="77">
        <v>0.35</v>
      </c>
      <c r="H89" s="6">
        <f t="shared" si="33"/>
        <v>87.5</v>
      </c>
      <c r="I89" s="77"/>
      <c r="J89" s="6" t="str">
        <f t="shared" si="34"/>
        <v/>
      </c>
      <c r="K89" s="77"/>
      <c r="L89" s="6" t="str">
        <f t="shared" si="35"/>
        <v/>
      </c>
      <c r="M89" s="77"/>
      <c r="N89" s="6" t="str">
        <f t="shared" si="36"/>
        <v/>
      </c>
      <c r="O89" s="7">
        <f t="shared" si="37"/>
        <v>47.5</v>
      </c>
    </row>
    <row r="90" spans="2:15" x14ac:dyDescent="0.3">
      <c r="B90" s="8" t="s">
        <v>98</v>
      </c>
      <c r="C90" s="80">
        <v>100</v>
      </c>
      <c r="D90" s="80" t="s">
        <v>21</v>
      </c>
      <c r="E90" s="77">
        <v>0.89280000000000004</v>
      </c>
      <c r="F90" s="6">
        <f t="shared" si="32"/>
        <v>89.28</v>
      </c>
      <c r="G90" s="77">
        <v>1.26</v>
      </c>
      <c r="H90" s="6">
        <f t="shared" si="33"/>
        <v>126</v>
      </c>
      <c r="I90" s="77"/>
      <c r="J90" s="6" t="str">
        <f t="shared" si="34"/>
        <v/>
      </c>
      <c r="K90" s="77"/>
      <c r="L90" s="6" t="str">
        <f t="shared" si="35"/>
        <v/>
      </c>
      <c r="M90" s="77"/>
      <c r="N90" s="6" t="str">
        <f t="shared" si="36"/>
        <v/>
      </c>
      <c r="O90" s="7">
        <f t="shared" si="37"/>
        <v>89.28</v>
      </c>
    </row>
    <row r="91" spans="2:15" x14ac:dyDescent="0.3">
      <c r="B91" s="8"/>
      <c r="C91" s="80"/>
      <c r="D91" s="10"/>
      <c r="E91" s="9"/>
      <c r="F91" s="6" t="str">
        <f t="shared" si="32"/>
        <v/>
      </c>
      <c r="G91" s="77"/>
      <c r="H91" s="6" t="str">
        <f t="shared" si="33"/>
        <v/>
      </c>
      <c r="I91" s="77"/>
      <c r="J91" s="6" t="str">
        <f t="shared" si="34"/>
        <v/>
      </c>
      <c r="K91" s="77"/>
      <c r="L91" s="6" t="str">
        <f t="shared" si="35"/>
        <v/>
      </c>
      <c r="M91" s="77"/>
      <c r="N91" s="6" t="str">
        <f t="shared" si="36"/>
        <v/>
      </c>
      <c r="O91" s="7">
        <f t="shared" si="37"/>
        <v>0</v>
      </c>
    </row>
    <row r="92" spans="2:15" hidden="1" x14ac:dyDescent="0.3">
      <c r="B92" s="8"/>
      <c r="C92" s="80"/>
      <c r="D92" s="10"/>
      <c r="E92" s="9"/>
      <c r="F92" s="6" t="str">
        <f t="shared" si="32"/>
        <v/>
      </c>
      <c r="G92" s="77"/>
      <c r="H92" s="6" t="str">
        <f t="shared" si="33"/>
        <v/>
      </c>
      <c r="I92" s="77"/>
      <c r="J92" s="6" t="str">
        <f t="shared" si="34"/>
        <v/>
      </c>
      <c r="K92" s="77"/>
      <c r="L92" s="6" t="str">
        <f t="shared" si="35"/>
        <v/>
      </c>
      <c r="M92" s="77"/>
      <c r="N92" s="6" t="str">
        <f t="shared" si="36"/>
        <v/>
      </c>
      <c r="O92" s="7">
        <f t="shared" si="37"/>
        <v>0</v>
      </c>
    </row>
    <row r="93" spans="2:15" hidden="1" x14ac:dyDescent="0.3">
      <c r="B93" s="8"/>
      <c r="C93" s="80"/>
      <c r="D93" s="10"/>
      <c r="E93" s="77"/>
      <c r="F93" s="6" t="str">
        <f t="shared" si="32"/>
        <v/>
      </c>
      <c r="G93" s="77"/>
      <c r="H93" s="6" t="str">
        <f t="shared" si="33"/>
        <v/>
      </c>
      <c r="I93" s="77"/>
      <c r="J93" s="6" t="str">
        <f t="shared" si="34"/>
        <v/>
      </c>
      <c r="K93" s="77"/>
      <c r="L93" s="6" t="str">
        <f t="shared" si="35"/>
        <v/>
      </c>
      <c r="M93" s="77"/>
      <c r="N93" s="6" t="str">
        <f t="shared" si="36"/>
        <v/>
      </c>
      <c r="O93" s="7">
        <f t="shared" si="37"/>
        <v>0</v>
      </c>
    </row>
    <row r="94" spans="2:15" hidden="1" x14ac:dyDescent="0.3">
      <c r="B94" s="8"/>
      <c r="C94" s="80"/>
      <c r="D94" s="10"/>
      <c r="E94" s="77"/>
      <c r="F94" s="6" t="str">
        <f t="shared" si="32"/>
        <v/>
      </c>
      <c r="G94" s="77"/>
      <c r="H94" s="6" t="str">
        <f t="shared" si="33"/>
        <v/>
      </c>
      <c r="I94" s="77"/>
      <c r="J94" s="6" t="str">
        <f t="shared" si="34"/>
        <v/>
      </c>
      <c r="K94" s="77"/>
      <c r="L94" s="6" t="str">
        <f t="shared" si="35"/>
        <v/>
      </c>
      <c r="M94" s="77"/>
      <c r="N94" s="6" t="str">
        <f t="shared" si="36"/>
        <v/>
      </c>
      <c r="O94" s="7">
        <f t="shared" si="37"/>
        <v>0</v>
      </c>
    </row>
    <row r="95" spans="2:15" hidden="1" x14ac:dyDescent="0.3">
      <c r="B95" s="8"/>
      <c r="C95" s="80"/>
      <c r="D95" s="10"/>
      <c r="E95" s="77"/>
      <c r="F95" s="6" t="str">
        <f t="shared" si="32"/>
        <v/>
      </c>
      <c r="G95" s="77"/>
      <c r="H95" s="6" t="str">
        <f t="shared" si="33"/>
        <v/>
      </c>
      <c r="I95" s="77"/>
      <c r="J95" s="6" t="str">
        <f t="shared" si="34"/>
        <v/>
      </c>
      <c r="K95" s="77"/>
      <c r="L95" s="6" t="str">
        <f t="shared" si="35"/>
        <v/>
      </c>
      <c r="M95" s="77"/>
      <c r="N95" s="6" t="str">
        <f t="shared" si="36"/>
        <v/>
      </c>
      <c r="O95" s="7">
        <f t="shared" si="37"/>
        <v>0</v>
      </c>
    </row>
    <row r="96" spans="2:15" hidden="1" x14ac:dyDescent="0.3">
      <c r="B96" s="8"/>
      <c r="C96" s="80"/>
      <c r="D96" s="10"/>
      <c r="E96" s="77"/>
      <c r="F96" s="6" t="str">
        <f t="shared" si="32"/>
        <v/>
      </c>
      <c r="G96" s="77"/>
      <c r="H96" s="6" t="str">
        <f t="shared" si="33"/>
        <v/>
      </c>
      <c r="I96" s="77"/>
      <c r="J96" s="6" t="str">
        <f t="shared" si="34"/>
        <v/>
      </c>
      <c r="K96" s="77"/>
      <c r="L96" s="6" t="str">
        <f t="shared" si="35"/>
        <v/>
      </c>
      <c r="M96" s="77"/>
      <c r="N96" s="6" t="str">
        <f t="shared" si="36"/>
        <v/>
      </c>
      <c r="O96" s="7">
        <f t="shared" si="37"/>
        <v>0</v>
      </c>
    </row>
    <row r="97" spans="2:15" hidden="1" x14ac:dyDescent="0.3">
      <c r="B97" s="8"/>
      <c r="C97" s="80"/>
      <c r="D97" s="10"/>
      <c r="E97" s="77"/>
      <c r="F97" s="6" t="str">
        <f t="shared" si="32"/>
        <v/>
      </c>
      <c r="G97" s="77"/>
      <c r="H97" s="6" t="str">
        <f t="shared" si="33"/>
        <v/>
      </c>
      <c r="I97" s="77"/>
      <c r="J97" s="6" t="str">
        <f t="shared" si="34"/>
        <v/>
      </c>
      <c r="K97" s="77"/>
      <c r="L97" s="6" t="str">
        <f t="shared" si="35"/>
        <v/>
      </c>
      <c r="M97" s="77"/>
      <c r="N97" s="6" t="str">
        <f t="shared" si="36"/>
        <v/>
      </c>
      <c r="O97" s="7">
        <f t="shared" si="37"/>
        <v>0</v>
      </c>
    </row>
    <row r="98" spans="2:15" hidden="1" x14ac:dyDescent="0.3">
      <c r="B98" s="8"/>
      <c r="C98" s="80"/>
      <c r="D98" s="10"/>
      <c r="E98" s="77"/>
      <c r="F98" s="6" t="str">
        <f t="shared" si="32"/>
        <v/>
      </c>
      <c r="G98" s="77"/>
      <c r="H98" s="6" t="str">
        <f t="shared" si="33"/>
        <v/>
      </c>
      <c r="I98" s="77"/>
      <c r="J98" s="6" t="str">
        <f t="shared" si="34"/>
        <v/>
      </c>
      <c r="K98" s="77"/>
      <c r="L98" s="6" t="str">
        <f t="shared" si="35"/>
        <v/>
      </c>
      <c r="M98" s="77"/>
      <c r="N98" s="6" t="str">
        <f t="shared" si="36"/>
        <v/>
      </c>
      <c r="O98" s="7">
        <f t="shared" si="37"/>
        <v>0</v>
      </c>
    </row>
    <row r="99" spans="2:15" hidden="1" x14ac:dyDescent="0.3">
      <c r="B99" s="8"/>
      <c r="C99" s="80"/>
      <c r="D99" s="10"/>
      <c r="E99" s="77"/>
      <c r="F99" s="6" t="str">
        <f t="shared" si="32"/>
        <v/>
      </c>
      <c r="G99" s="77"/>
      <c r="H99" s="6" t="str">
        <f t="shared" si="33"/>
        <v/>
      </c>
      <c r="I99" s="77"/>
      <c r="J99" s="6" t="str">
        <f t="shared" si="34"/>
        <v/>
      </c>
      <c r="K99" s="77"/>
      <c r="L99" s="6" t="str">
        <f t="shared" si="35"/>
        <v/>
      </c>
      <c r="M99" s="77"/>
      <c r="N99" s="6" t="str">
        <f t="shared" si="36"/>
        <v/>
      </c>
      <c r="O99" s="7">
        <f t="shared" si="37"/>
        <v>0</v>
      </c>
    </row>
    <row r="100" spans="2:15" x14ac:dyDescent="0.3">
      <c r="B100" s="135" t="s">
        <v>20</v>
      </c>
      <c r="C100" s="136"/>
      <c r="D100" s="137"/>
      <c r="E100" s="138">
        <f>IF(SUM(F88:F99)=0, "",SUM(F88:F99))</f>
        <v>479.94000000000005</v>
      </c>
      <c r="F100" s="139"/>
      <c r="G100" s="140">
        <f>IF(SUM(H88:H99)=0, "",SUM(H88:H99))</f>
        <v>556.66000000000008</v>
      </c>
      <c r="H100" s="141"/>
      <c r="I100" s="142" t="str">
        <f>IF(SUM(J88:J99)=0, "",SUM(J88:J99))</f>
        <v/>
      </c>
      <c r="J100" s="143"/>
      <c r="K100" s="142" t="str">
        <f>IF(SUM(L88:L99)=0, "",SUM(L88:L99))</f>
        <v/>
      </c>
      <c r="L100" s="143"/>
      <c r="M100" s="142" t="str">
        <f>IF(SUM(N88:N99)=0, "",SUM(N88:N99))</f>
        <v/>
      </c>
      <c r="N100" s="144"/>
      <c r="O100" s="145">
        <f>SUM(O88:O99)</f>
        <v>479.94000000000005</v>
      </c>
    </row>
    <row r="101" spans="2:15" x14ac:dyDescent="0.3">
      <c r="B101" s="135" t="s">
        <v>78</v>
      </c>
      <c r="C101" s="136"/>
      <c r="D101" s="137"/>
      <c r="E101" s="142"/>
      <c r="F101" s="143"/>
      <c r="G101" s="142"/>
      <c r="H101" s="143"/>
      <c r="I101" s="142"/>
      <c r="J101" s="144"/>
      <c r="K101" s="142" t="str">
        <f>K100</f>
        <v/>
      </c>
      <c r="L101" s="144"/>
      <c r="M101" s="142" t="str">
        <f>M100</f>
        <v/>
      </c>
      <c r="N101" s="144"/>
      <c r="O101" s="146"/>
    </row>
    <row r="102" spans="2:15" x14ac:dyDescent="0.3">
      <c r="B102" s="81"/>
      <c r="C102" s="81"/>
      <c r="D102" s="81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/>
    </row>
    <row r="103" spans="2:15" x14ac:dyDescent="0.3">
      <c r="B103" s="81"/>
      <c r="C103" s="81"/>
      <c r="D103" s="81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/>
    </row>
    <row r="104" spans="2:15" ht="17.399999999999999" x14ac:dyDescent="0.3">
      <c r="B104" s="20" t="s">
        <v>89</v>
      </c>
      <c r="C104" s="2"/>
      <c r="D104" s="72"/>
      <c r="E104" s="129" t="s">
        <v>72</v>
      </c>
      <c r="F104" s="130"/>
      <c r="G104" s="130"/>
      <c r="H104" s="130"/>
      <c r="I104" s="131"/>
      <c r="J104" s="131"/>
      <c r="K104" s="131"/>
      <c r="L104" s="131"/>
      <c r="M104" s="131"/>
      <c r="N104" s="131"/>
      <c r="O104" s="76" t="s">
        <v>73</v>
      </c>
    </row>
    <row r="105" spans="2:15" ht="17.399999999999999" customHeight="1" x14ac:dyDescent="0.3">
      <c r="B105" s="73"/>
      <c r="C105" s="2"/>
      <c r="D105" s="72"/>
      <c r="E105" s="129" t="s">
        <v>99</v>
      </c>
      <c r="F105" s="132"/>
      <c r="G105" s="129" t="s">
        <v>33</v>
      </c>
      <c r="H105" s="132"/>
      <c r="I105" s="129" t="s">
        <v>16</v>
      </c>
      <c r="J105" s="130"/>
      <c r="K105" s="129" t="s">
        <v>16</v>
      </c>
      <c r="L105" s="130"/>
      <c r="M105" s="129" t="s">
        <v>16</v>
      </c>
      <c r="N105" s="132"/>
      <c r="O105" s="133" t="s">
        <v>74</v>
      </c>
    </row>
    <row r="106" spans="2:15" ht="17.399999999999999" x14ac:dyDescent="0.3">
      <c r="B106" s="45" t="s">
        <v>32</v>
      </c>
      <c r="C106" s="78" t="s">
        <v>75</v>
      </c>
      <c r="D106" s="46" t="s">
        <v>76</v>
      </c>
      <c r="E106" s="47" t="s">
        <v>77</v>
      </c>
      <c r="F106" s="48" t="s">
        <v>20</v>
      </c>
      <c r="G106" s="47" t="s">
        <v>77</v>
      </c>
      <c r="H106" s="49" t="s">
        <v>20</v>
      </c>
      <c r="I106" s="47" t="s">
        <v>77</v>
      </c>
      <c r="J106" s="49" t="s">
        <v>20</v>
      </c>
      <c r="K106" s="47" t="s">
        <v>77</v>
      </c>
      <c r="L106" s="49" t="s">
        <v>20</v>
      </c>
      <c r="M106" s="47" t="s">
        <v>77</v>
      </c>
      <c r="N106" s="48" t="s">
        <v>20</v>
      </c>
      <c r="O106" s="134"/>
    </row>
    <row r="107" spans="2:15" x14ac:dyDescent="0.3">
      <c r="B107" s="8" t="s">
        <v>100</v>
      </c>
      <c r="C107" s="80">
        <v>15</v>
      </c>
      <c r="D107" s="80" t="s">
        <v>101</v>
      </c>
      <c r="E107" s="77">
        <v>15.95</v>
      </c>
      <c r="F107" s="6">
        <f t="shared" ref="F107:F118" si="38">IF(E107*$C107=0, "", E107*$C107)</f>
        <v>239.25</v>
      </c>
      <c r="G107" s="77">
        <v>16.357330000000001</v>
      </c>
      <c r="H107" s="6">
        <f t="shared" ref="H107:H111" si="39">IF(G107*$C107=0, "", G107*$C107)</f>
        <v>245.35995000000003</v>
      </c>
      <c r="I107" s="77"/>
      <c r="J107" s="6" t="str">
        <f t="shared" ref="J107:J118" si="40">IF(I107*$C107=0, "", I107*$C107)</f>
        <v/>
      </c>
      <c r="K107" s="77"/>
      <c r="L107" s="6" t="str">
        <f t="shared" ref="L107:L118" si="41">IF(K107*$C107=0, "", K107*$C107)</f>
        <v/>
      </c>
      <c r="M107" s="77"/>
      <c r="N107" s="6" t="str">
        <f t="shared" ref="N107:N118" si="42">IF(M107*$C107=0, "", M107*$C107)</f>
        <v/>
      </c>
      <c r="O107" s="7">
        <f t="shared" ref="O107:O118" si="43">MIN(F107,H107,J107,L107,N107)</f>
        <v>239.25</v>
      </c>
    </row>
    <row r="108" spans="2:15" x14ac:dyDescent="0.3">
      <c r="B108" s="8" t="s">
        <v>102</v>
      </c>
      <c r="C108" s="80">
        <v>10</v>
      </c>
      <c r="D108" s="80" t="s">
        <v>101</v>
      </c>
      <c r="E108" s="77">
        <v>18.5</v>
      </c>
      <c r="F108" s="6">
        <f t="shared" si="38"/>
        <v>185</v>
      </c>
      <c r="G108" s="77">
        <v>17.02</v>
      </c>
      <c r="H108" s="6">
        <f t="shared" si="39"/>
        <v>170.2</v>
      </c>
      <c r="I108" s="77"/>
      <c r="J108" s="6" t="str">
        <f t="shared" si="40"/>
        <v/>
      </c>
      <c r="K108" s="77"/>
      <c r="L108" s="6" t="str">
        <f t="shared" si="41"/>
        <v/>
      </c>
      <c r="M108" s="77"/>
      <c r="N108" s="6" t="str">
        <f t="shared" si="42"/>
        <v/>
      </c>
      <c r="O108" s="7">
        <f t="shared" si="43"/>
        <v>170.2</v>
      </c>
    </row>
    <row r="109" spans="2:15" x14ac:dyDescent="0.3">
      <c r="B109" s="8" t="s">
        <v>103</v>
      </c>
      <c r="C109" s="80">
        <v>25</v>
      </c>
      <c r="D109" s="80" t="s">
        <v>21</v>
      </c>
      <c r="E109" s="77">
        <v>88</v>
      </c>
      <c r="F109" s="6">
        <f t="shared" si="38"/>
        <v>2200</v>
      </c>
      <c r="G109" s="77">
        <v>73.498000000000005</v>
      </c>
      <c r="H109" s="6">
        <f t="shared" si="39"/>
        <v>1837.45</v>
      </c>
      <c r="I109" s="77"/>
      <c r="J109" s="6" t="str">
        <f t="shared" si="40"/>
        <v/>
      </c>
      <c r="K109" s="77"/>
      <c r="L109" s="6" t="str">
        <f t="shared" si="41"/>
        <v/>
      </c>
      <c r="M109" s="77"/>
      <c r="N109" s="6" t="str">
        <f t="shared" si="42"/>
        <v/>
      </c>
      <c r="O109" s="7">
        <f t="shared" si="43"/>
        <v>1837.45</v>
      </c>
    </row>
    <row r="110" spans="2:15" x14ac:dyDescent="0.3">
      <c r="B110" s="8" t="s">
        <v>254</v>
      </c>
      <c r="C110" s="80">
        <v>7</v>
      </c>
      <c r="D110" s="80" t="s">
        <v>21</v>
      </c>
      <c r="E110" s="77">
        <v>128.9</v>
      </c>
      <c r="F110" s="6">
        <f t="shared" si="38"/>
        <v>902.30000000000007</v>
      </c>
      <c r="G110" s="77">
        <v>102.12</v>
      </c>
      <c r="H110" s="6">
        <f t="shared" si="39"/>
        <v>714.84</v>
      </c>
      <c r="I110" s="77"/>
      <c r="J110" s="6" t="str">
        <f t="shared" si="40"/>
        <v/>
      </c>
      <c r="K110" s="77"/>
      <c r="L110" s="6" t="str">
        <f t="shared" si="41"/>
        <v/>
      </c>
      <c r="M110" s="77"/>
      <c r="N110" s="6" t="str">
        <f t="shared" si="42"/>
        <v/>
      </c>
      <c r="O110" s="7">
        <f t="shared" si="43"/>
        <v>714.84</v>
      </c>
    </row>
    <row r="111" spans="2:15" x14ac:dyDescent="0.3">
      <c r="B111" s="8" t="s">
        <v>255</v>
      </c>
      <c r="C111" s="80">
        <v>19</v>
      </c>
      <c r="D111" s="80" t="s">
        <v>21</v>
      </c>
      <c r="E111" s="77">
        <v>57</v>
      </c>
      <c r="F111" s="6">
        <f t="shared" si="38"/>
        <v>1083</v>
      </c>
      <c r="G111" s="77">
        <v>60.72</v>
      </c>
      <c r="H111" s="6">
        <f t="shared" si="39"/>
        <v>1153.68</v>
      </c>
      <c r="I111" s="77"/>
      <c r="J111" s="6" t="str">
        <f t="shared" si="40"/>
        <v/>
      </c>
      <c r="K111" s="77"/>
      <c r="L111" s="6" t="str">
        <f t="shared" si="41"/>
        <v/>
      </c>
      <c r="M111" s="77"/>
      <c r="N111" s="6" t="str">
        <f t="shared" si="42"/>
        <v/>
      </c>
      <c r="O111" s="7">
        <f t="shared" si="43"/>
        <v>1083</v>
      </c>
    </row>
    <row r="112" spans="2:15" x14ac:dyDescent="0.3">
      <c r="B112" s="8" t="s">
        <v>256</v>
      </c>
      <c r="C112" s="80">
        <v>8</v>
      </c>
      <c r="D112" s="80" t="s">
        <v>21</v>
      </c>
      <c r="E112" s="77">
        <v>27.5</v>
      </c>
      <c r="F112" s="6">
        <f t="shared" si="38"/>
        <v>220</v>
      </c>
      <c r="G112" s="77">
        <v>31.78</v>
      </c>
      <c r="H112" s="6">
        <f>IF(G112*$C112=0, "", G112*$C112)</f>
        <v>254.24</v>
      </c>
      <c r="I112" s="77"/>
      <c r="J112" s="6" t="str">
        <f t="shared" si="40"/>
        <v/>
      </c>
      <c r="K112" s="77"/>
      <c r="L112" s="6" t="str">
        <f t="shared" si="41"/>
        <v/>
      </c>
      <c r="M112" s="77"/>
      <c r="N112" s="6" t="str">
        <f t="shared" si="42"/>
        <v/>
      </c>
      <c r="O112" s="7">
        <f t="shared" si="43"/>
        <v>220</v>
      </c>
    </row>
    <row r="113" spans="2:15" x14ac:dyDescent="0.3">
      <c r="B113" s="8"/>
      <c r="C113" s="80"/>
      <c r="D113" s="10"/>
      <c r="E113" s="77"/>
      <c r="F113" s="6" t="str">
        <f t="shared" si="38"/>
        <v/>
      </c>
      <c r="G113" s="77"/>
      <c r="H113" s="6" t="str">
        <f t="shared" ref="H113:H118" si="44">IF(G113*$C113=0, "", G113*$C113)</f>
        <v/>
      </c>
      <c r="I113" s="77"/>
      <c r="J113" s="6" t="str">
        <f t="shared" si="40"/>
        <v/>
      </c>
      <c r="K113" s="77"/>
      <c r="L113" s="6" t="str">
        <f t="shared" si="41"/>
        <v/>
      </c>
      <c r="M113" s="77"/>
      <c r="N113" s="6" t="str">
        <f t="shared" si="42"/>
        <v/>
      </c>
      <c r="O113" s="7">
        <f t="shared" si="43"/>
        <v>0</v>
      </c>
    </row>
    <row r="114" spans="2:15" hidden="1" x14ac:dyDescent="0.3">
      <c r="B114" s="8"/>
      <c r="C114" s="80"/>
      <c r="D114" s="10"/>
      <c r="E114" s="77"/>
      <c r="F114" s="6" t="str">
        <f t="shared" si="38"/>
        <v/>
      </c>
      <c r="G114" s="77"/>
      <c r="H114" s="6" t="str">
        <f t="shared" si="44"/>
        <v/>
      </c>
      <c r="I114" s="77"/>
      <c r="J114" s="6" t="str">
        <f t="shared" si="40"/>
        <v/>
      </c>
      <c r="K114" s="77"/>
      <c r="L114" s="6" t="str">
        <f t="shared" si="41"/>
        <v/>
      </c>
      <c r="M114" s="77"/>
      <c r="N114" s="6" t="str">
        <f t="shared" si="42"/>
        <v/>
      </c>
      <c r="O114" s="7">
        <f t="shared" si="43"/>
        <v>0</v>
      </c>
    </row>
    <row r="115" spans="2:15" hidden="1" x14ac:dyDescent="0.3">
      <c r="B115" s="8"/>
      <c r="C115" s="80"/>
      <c r="D115" s="10"/>
      <c r="E115" s="77"/>
      <c r="F115" s="6" t="str">
        <f t="shared" si="38"/>
        <v/>
      </c>
      <c r="G115" s="77"/>
      <c r="H115" s="6" t="str">
        <f t="shared" si="44"/>
        <v/>
      </c>
      <c r="I115" s="77"/>
      <c r="J115" s="6" t="str">
        <f t="shared" si="40"/>
        <v/>
      </c>
      <c r="K115" s="77"/>
      <c r="L115" s="6" t="str">
        <f t="shared" si="41"/>
        <v/>
      </c>
      <c r="M115" s="77"/>
      <c r="N115" s="6" t="str">
        <f t="shared" si="42"/>
        <v/>
      </c>
      <c r="O115" s="7">
        <f t="shared" si="43"/>
        <v>0</v>
      </c>
    </row>
    <row r="116" spans="2:15" hidden="1" x14ac:dyDescent="0.3">
      <c r="B116" s="8"/>
      <c r="C116" s="80"/>
      <c r="D116" s="10"/>
      <c r="E116" s="77"/>
      <c r="F116" s="6" t="str">
        <f t="shared" si="38"/>
        <v/>
      </c>
      <c r="G116" s="77"/>
      <c r="H116" s="6" t="str">
        <f t="shared" si="44"/>
        <v/>
      </c>
      <c r="I116" s="77"/>
      <c r="J116" s="6" t="str">
        <f t="shared" si="40"/>
        <v/>
      </c>
      <c r="K116" s="77"/>
      <c r="L116" s="6" t="str">
        <f t="shared" si="41"/>
        <v/>
      </c>
      <c r="M116" s="77"/>
      <c r="N116" s="6" t="str">
        <f t="shared" si="42"/>
        <v/>
      </c>
      <c r="O116" s="7">
        <f t="shared" si="43"/>
        <v>0</v>
      </c>
    </row>
    <row r="117" spans="2:15" hidden="1" x14ac:dyDescent="0.3">
      <c r="B117" s="8"/>
      <c r="C117" s="80"/>
      <c r="D117" s="10"/>
      <c r="E117" s="77"/>
      <c r="F117" s="6" t="str">
        <f t="shared" si="38"/>
        <v/>
      </c>
      <c r="G117" s="77"/>
      <c r="H117" s="6" t="str">
        <f t="shared" si="44"/>
        <v/>
      </c>
      <c r="I117" s="77"/>
      <c r="J117" s="6" t="str">
        <f t="shared" si="40"/>
        <v/>
      </c>
      <c r="K117" s="77"/>
      <c r="L117" s="6" t="str">
        <f t="shared" si="41"/>
        <v/>
      </c>
      <c r="M117" s="77"/>
      <c r="N117" s="6" t="str">
        <f t="shared" si="42"/>
        <v/>
      </c>
      <c r="O117" s="7">
        <f t="shared" si="43"/>
        <v>0</v>
      </c>
    </row>
    <row r="118" spans="2:15" hidden="1" x14ac:dyDescent="0.3">
      <c r="B118" s="8"/>
      <c r="C118" s="80"/>
      <c r="D118" s="10"/>
      <c r="E118" s="77"/>
      <c r="F118" s="6" t="str">
        <f t="shared" si="38"/>
        <v/>
      </c>
      <c r="G118" s="77"/>
      <c r="H118" s="6" t="str">
        <f t="shared" si="44"/>
        <v/>
      </c>
      <c r="I118" s="77"/>
      <c r="J118" s="6" t="str">
        <f t="shared" si="40"/>
        <v/>
      </c>
      <c r="K118" s="77"/>
      <c r="L118" s="6" t="str">
        <f t="shared" si="41"/>
        <v/>
      </c>
      <c r="M118" s="77"/>
      <c r="N118" s="6" t="str">
        <f t="shared" si="42"/>
        <v/>
      </c>
      <c r="O118" s="7">
        <f t="shared" si="43"/>
        <v>0</v>
      </c>
    </row>
    <row r="119" spans="2:15" x14ac:dyDescent="0.3">
      <c r="B119" s="135" t="s">
        <v>20</v>
      </c>
      <c r="C119" s="136"/>
      <c r="D119" s="137"/>
      <c r="E119" s="140">
        <f>IF(SUM(F107:F118)=0, "",SUM(F107:F118))</f>
        <v>4829.55</v>
      </c>
      <c r="F119" s="141"/>
      <c r="G119" s="138">
        <f>IF(SUM(H107:H118)=0, "",SUM(H107:H118))</f>
        <v>4375.7699499999999</v>
      </c>
      <c r="H119" s="139"/>
      <c r="I119" s="142" t="str">
        <f>IF(SUM(J107:J118)=0, "",SUM(J107:J118))</f>
        <v/>
      </c>
      <c r="J119" s="143"/>
      <c r="K119" s="142" t="str">
        <f>IF(SUM(L107:L118)=0, "",SUM(L107:L118))</f>
        <v/>
      </c>
      <c r="L119" s="143"/>
      <c r="M119" s="142" t="str">
        <f>IF(SUM(N107:N118)=0, "",SUM(N107:N118))</f>
        <v/>
      </c>
      <c r="N119" s="144"/>
      <c r="O119" s="145">
        <f>SUM(O107:O118)</f>
        <v>4264.74</v>
      </c>
    </row>
    <row r="120" spans="2:15" x14ac:dyDescent="0.3">
      <c r="B120" s="135" t="s">
        <v>78</v>
      </c>
      <c r="C120" s="136"/>
      <c r="D120" s="137"/>
      <c r="E120" s="142"/>
      <c r="F120" s="143"/>
      <c r="G120" s="142"/>
      <c r="H120" s="143"/>
      <c r="I120" s="142"/>
      <c r="J120" s="144"/>
      <c r="K120" s="142" t="str">
        <f>K119</f>
        <v/>
      </c>
      <c r="L120" s="144"/>
      <c r="M120" s="142" t="str">
        <f>M119</f>
        <v/>
      </c>
      <c r="N120" s="144"/>
      <c r="O120" s="146"/>
    </row>
    <row r="121" spans="2:15" x14ac:dyDescent="0.3">
      <c r="B121" s="81"/>
      <c r="C121" s="81"/>
      <c r="D121" s="81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/>
    </row>
    <row r="122" spans="2:15" x14ac:dyDescent="0.3">
      <c r="B122" s="81"/>
      <c r="C122" s="81"/>
      <c r="D122" s="81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/>
    </row>
    <row r="123" spans="2:15" ht="17.399999999999999" x14ac:dyDescent="0.3">
      <c r="B123" s="20" t="s">
        <v>89</v>
      </c>
      <c r="C123" s="2"/>
      <c r="D123" s="72"/>
      <c r="E123" s="129" t="s">
        <v>72</v>
      </c>
      <c r="F123" s="130"/>
      <c r="G123" s="130"/>
      <c r="H123" s="130"/>
      <c r="I123" s="131"/>
      <c r="J123" s="131"/>
      <c r="K123" s="131"/>
      <c r="L123" s="131"/>
      <c r="M123" s="131"/>
      <c r="N123" s="131"/>
      <c r="O123" s="76" t="s">
        <v>73</v>
      </c>
    </row>
    <row r="124" spans="2:15" ht="17.399999999999999" customHeight="1" x14ac:dyDescent="0.3">
      <c r="B124" s="73"/>
      <c r="C124" s="2"/>
      <c r="D124" s="72"/>
      <c r="E124" s="129" t="s">
        <v>104</v>
      </c>
      <c r="F124" s="132"/>
      <c r="G124" s="129" t="s">
        <v>35</v>
      </c>
      <c r="H124" s="132"/>
      <c r="I124" s="129" t="s">
        <v>105</v>
      </c>
      <c r="J124" s="130"/>
      <c r="K124" s="129" t="s">
        <v>16</v>
      </c>
      <c r="L124" s="130"/>
      <c r="M124" s="129" t="s">
        <v>16</v>
      </c>
      <c r="N124" s="132"/>
      <c r="O124" s="133" t="s">
        <v>74</v>
      </c>
    </row>
    <row r="125" spans="2:15" ht="17.399999999999999" x14ac:dyDescent="0.3">
      <c r="B125" s="45" t="s">
        <v>34</v>
      </c>
      <c r="C125" s="78" t="s">
        <v>75</v>
      </c>
      <c r="D125" s="46" t="s">
        <v>76</v>
      </c>
      <c r="E125" s="47" t="s">
        <v>77</v>
      </c>
      <c r="F125" s="48" t="s">
        <v>20</v>
      </c>
      <c r="G125" s="47" t="s">
        <v>77</v>
      </c>
      <c r="H125" s="49" t="s">
        <v>20</v>
      </c>
      <c r="I125" s="47" t="s">
        <v>77</v>
      </c>
      <c r="J125" s="49" t="s">
        <v>20</v>
      </c>
      <c r="K125" s="47" t="s">
        <v>77</v>
      </c>
      <c r="L125" s="49" t="s">
        <v>20</v>
      </c>
      <c r="M125" s="47" t="s">
        <v>77</v>
      </c>
      <c r="N125" s="48" t="s">
        <v>20</v>
      </c>
      <c r="O125" s="134"/>
    </row>
    <row r="126" spans="2:15" x14ac:dyDescent="0.3">
      <c r="B126" s="8" t="s">
        <v>106</v>
      </c>
      <c r="C126" s="80">
        <v>12.5</v>
      </c>
      <c r="D126" s="80" t="s">
        <v>27</v>
      </c>
      <c r="E126" s="77">
        <v>402</v>
      </c>
      <c r="F126" s="6">
        <f t="shared" ref="F126" si="45">IF(E126*$C126=0, "", E126*$C126)</f>
        <v>5025</v>
      </c>
      <c r="G126" s="77">
        <v>395</v>
      </c>
      <c r="H126" s="6">
        <f t="shared" ref="H126:H130" si="46">IF(G126*$C126=0, "", G126*$C126)</f>
        <v>4937.5</v>
      </c>
      <c r="I126" s="77">
        <v>395</v>
      </c>
      <c r="J126" s="6">
        <f t="shared" ref="J126:J137" si="47">IF(I126*$C126=0, "", I126*$C126)</f>
        <v>4937.5</v>
      </c>
      <c r="K126" s="77"/>
      <c r="L126" s="6" t="str">
        <f t="shared" ref="L126:L137" si="48">IF(K126*$C126=0, "", K126*$C126)</f>
        <v/>
      </c>
      <c r="M126" s="77"/>
      <c r="N126" s="6" t="str">
        <f t="shared" ref="N126:N137" si="49">IF(M126*$C126=0, "", M126*$C126)</f>
        <v/>
      </c>
      <c r="O126" s="7">
        <f t="shared" ref="O126:O137" si="50">MIN(F126,H126,J126,L126,N126)</f>
        <v>4937.5</v>
      </c>
    </row>
    <row r="127" spans="2:15" x14ac:dyDescent="0.3">
      <c r="B127" s="8"/>
      <c r="C127" s="80"/>
      <c r="D127" s="80"/>
      <c r="E127" s="77"/>
      <c r="F127" s="6"/>
      <c r="G127" s="77"/>
      <c r="H127" s="6" t="str">
        <f t="shared" si="46"/>
        <v/>
      </c>
      <c r="I127" s="77"/>
      <c r="J127" s="6" t="str">
        <f t="shared" si="47"/>
        <v/>
      </c>
      <c r="K127" s="77"/>
      <c r="L127" s="6" t="str">
        <f t="shared" si="48"/>
        <v/>
      </c>
      <c r="M127" s="77"/>
      <c r="N127" s="6" t="str">
        <f t="shared" si="49"/>
        <v/>
      </c>
      <c r="O127" s="7">
        <f t="shared" si="50"/>
        <v>0</v>
      </c>
    </row>
    <row r="128" spans="2:15" hidden="1" x14ac:dyDescent="0.3">
      <c r="B128" s="8"/>
      <c r="C128" s="80"/>
      <c r="D128" s="80"/>
      <c r="E128" s="77"/>
      <c r="F128" s="6"/>
      <c r="G128" s="77"/>
      <c r="H128" s="6" t="str">
        <f t="shared" si="46"/>
        <v/>
      </c>
      <c r="I128" s="77"/>
      <c r="J128" s="6" t="str">
        <f t="shared" si="47"/>
        <v/>
      </c>
      <c r="K128" s="77"/>
      <c r="L128" s="6" t="str">
        <f t="shared" si="48"/>
        <v/>
      </c>
      <c r="M128" s="77"/>
      <c r="N128" s="6" t="str">
        <f t="shared" si="49"/>
        <v/>
      </c>
      <c r="O128" s="7">
        <f t="shared" si="50"/>
        <v>0</v>
      </c>
    </row>
    <row r="129" spans="2:15" hidden="1" x14ac:dyDescent="0.3">
      <c r="B129" s="8"/>
      <c r="C129" s="80"/>
      <c r="D129" s="80"/>
      <c r="E129" s="77"/>
      <c r="F129" s="6"/>
      <c r="G129" s="77"/>
      <c r="H129" s="6" t="str">
        <f t="shared" si="46"/>
        <v/>
      </c>
      <c r="I129" s="77"/>
      <c r="J129" s="6" t="str">
        <f t="shared" si="47"/>
        <v/>
      </c>
      <c r="K129" s="77"/>
      <c r="L129" s="6" t="str">
        <f t="shared" si="48"/>
        <v/>
      </c>
      <c r="M129" s="77"/>
      <c r="N129" s="6" t="str">
        <f t="shared" si="49"/>
        <v/>
      </c>
      <c r="O129" s="7">
        <f t="shared" si="50"/>
        <v>0</v>
      </c>
    </row>
    <row r="130" spans="2:15" hidden="1" x14ac:dyDescent="0.3">
      <c r="B130" s="8"/>
      <c r="C130" s="80"/>
      <c r="D130" s="80"/>
      <c r="E130" s="77"/>
      <c r="F130" s="6"/>
      <c r="G130" s="77"/>
      <c r="H130" s="6" t="str">
        <f t="shared" si="46"/>
        <v/>
      </c>
      <c r="I130" s="77"/>
      <c r="J130" s="6" t="str">
        <f t="shared" si="47"/>
        <v/>
      </c>
      <c r="K130" s="77"/>
      <c r="L130" s="6" t="str">
        <f t="shared" si="48"/>
        <v/>
      </c>
      <c r="M130" s="77"/>
      <c r="N130" s="6" t="str">
        <f t="shared" si="49"/>
        <v/>
      </c>
      <c r="O130" s="7">
        <f t="shared" si="50"/>
        <v>0</v>
      </c>
    </row>
    <row r="131" spans="2:15" hidden="1" x14ac:dyDescent="0.3">
      <c r="B131" s="8"/>
      <c r="C131" s="80"/>
      <c r="D131" s="80"/>
      <c r="E131" s="77"/>
      <c r="F131" s="6"/>
      <c r="G131" s="77"/>
      <c r="H131" s="6" t="str">
        <f>IF(G131*$C131=0, "", G131*$C131)</f>
        <v/>
      </c>
      <c r="I131" s="77"/>
      <c r="J131" s="6" t="str">
        <f t="shared" si="47"/>
        <v/>
      </c>
      <c r="K131" s="77"/>
      <c r="L131" s="6" t="str">
        <f t="shared" si="48"/>
        <v/>
      </c>
      <c r="M131" s="77"/>
      <c r="N131" s="6" t="str">
        <f t="shared" si="49"/>
        <v/>
      </c>
      <c r="O131" s="7">
        <f t="shared" si="50"/>
        <v>0</v>
      </c>
    </row>
    <row r="132" spans="2:15" hidden="1" x14ac:dyDescent="0.3">
      <c r="B132" s="8"/>
      <c r="C132" s="80"/>
      <c r="D132" s="10"/>
      <c r="E132" s="77"/>
      <c r="F132" s="6" t="str">
        <f t="shared" ref="F132:F137" si="51">IF(E132*$C132=0, "", E132*$C132)</f>
        <v/>
      </c>
      <c r="G132" s="77"/>
      <c r="H132" s="6" t="str">
        <f t="shared" ref="H132:H137" si="52">IF(G132*$C132=0, "", G132*$C132)</f>
        <v/>
      </c>
      <c r="I132" s="77"/>
      <c r="J132" s="6" t="str">
        <f t="shared" si="47"/>
        <v/>
      </c>
      <c r="K132" s="77"/>
      <c r="L132" s="6" t="str">
        <f t="shared" si="48"/>
        <v/>
      </c>
      <c r="M132" s="77"/>
      <c r="N132" s="6" t="str">
        <f t="shared" si="49"/>
        <v/>
      </c>
      <c r="O132" s="7">
        <f t="shared" si="50"/>
        <v>0</v>
      </c>
    </row>
    <row r="133" spans="2:15" hidden="1" x14ac:dyDescent="0.3">
      <c r="B133" s="8"/>
      <c r="C133" s="80"/>
      <c r="D133" s="10"/>
      <c r="E133" s="77"/>
      <c r="F133" s="6" t="str">
        <f t="shared" si="51"/>
        <v/>
      </c>
      <c r="G133" s="77"/>
      <c r="H133" s="6" t="str">
        <f t="shared" si="52"/>
        <v/>
      </c>
      <c r="I133" s="77"/>
      <c r="J133" s="6" t="str">
        <f t="shared" si="47"/>
        <v/>
      </c>
      <c r="K133" s="77"/>
      <c r="L133" s="6" t="str">
        <f t="shared" si="48"/>
        <v/>
      </c>
      <c r="M133" s="77"/>
      <c r="N133" s="6" t="str">
        <f t="shared" si="49"/>
        <v/>
      </c>
      <c r="O133" s="7">
        <f t="shared" si="50"/>
        <v>0</v>
      </c>
    </row>
    <row r="134" spans="2:15" hidden="1" x14ac:dyDescent="0.3">
      <c r="B134" s="8"/>
      <c r="C134" s="80"/>
      <c r="D134" s="10"/>
      <c r="E134" s="77"/>
      <c r="F134" s="6" t="str">
        <f t="shared" si="51"/>
        <v/>
      </c>
      <c r="G134" s="77"/>
      <c r="H134" s="6" t="str">
        <f t="shared" si="52"/>
        <v/>
      </c>
      <c r="I134" s="77"/>
      <c r="J134" s="6" t="str">
        <f t="shared" si="47"/>
        <v/>
      </c>
      <c r="K134" s="77"/>
      <c r="L134" s="6" t="str">
        <f t="shared" si="48"/>
        <v/>
      </c>
      <c r="M134" s="77"/>
      <c r="N134" s="6" t="str">
        <f t="shared" si="49"/>
        <v/>
      </c>
      <c r="O134" s="7">
        <f t="shared" si="50"/>
        <v>0</v>
      </c>
    </row>
    <row r="135" spans="2:15" hidden="1" x14ac:dyDescent="0.3">
      <c r="B135" s="8"/>
      <c r="C135" s="80"/>
      <c r="D135" s="10"/>
      <c r="E135" s="77"/>
      <c r="F135" s="6" t="str">
        <f t="shared" si="51"/>
        <v/>
      </c>
      <c r="G135" s="77"/>
      <c r="H135" s="6" t="str">
        <f t="shared" si="52"/>
        <v/>
      </c>
      <c r="I135" s="77"/>
      <c r="J135" s="6" t="str">
        <f t="shared" si="47"/>
        <v/>
      </c>
      <c r="K135" s="77"/>
      <c r="L135" s="6" t="str">
        <f t="shared" si="48"/>
        <v/>
      </c>
      <c r="M135" s="77"/>
      <c r="N135" s="6" t="str">
        <f t="shared" si="49"/>
        <v/>
      </c>
      <c r="O135" s="7">
        <f t="shared" si="50"/>
        <v>0</v>
      </c>
    </row>
    <row r="136" spans="2:15" hidden="1" x14ac:dyDescent="0.3">
      <c r="B136" s="8"/>
      <c r="C136" s="80"/>
      <c r="D136" s="10"/>
      <c r="E136" s="77"/>
      <c r="F136" s="6" t="str">
        <f t="shared" si="51"/>
        <v/>
      </c>
      <c r="G136" s="77"/>
      <c r="H136" s="6" t="str">
        <f t="shared" si="52"/>
        <v/>
      </c>
      <c r="I136" s="77"/>
      <c r="J136" s="6" t="str">
        <f t="shared" si="47"/>
        <v/>
      </c>
      <c r="K136" s="77"/>
      <c r="L136" s="6" t="str">
        <f t="shared" si="48"/>
        <v/>
      </c>
      <c r="M136" s="77"/>
      <c r="N136" s="6" t="str">
        <f t="shared" si="49"/>
        <v/>
      </c>
      <c r="O136" s="7">
        <f t="shared" si="50"/>
        <v>0</v>
      </c>
    </row>
    <row r="137" spans="2:15" hidden="1" x14ac:dyDescent="0.3">
      <c r="B137" s="8"/>
      <c r="C137" s="80"/>
      <c r="D137" s="10"/>
      <c r="E137" s="77"/>
      <c r="F137" s="6" t="str">
        <f t="shared" si="51"/>
        <v/>
      </c>
      <c r="G137" s="77"/>
      <c r="H137" s="6" t="str">
        <f t="shared" si="52"/>
        <v/>
      </c>
      <c r="I137" s="77"/>
      <c r="J137" s="6" t="str">
        <f t="shared" si="47"/>
        <v/>
      </c>
      <c r="K137" s="77"/>
      <c r="L137" s="6" t="str">
        <f t="shared" si="48"/>
        <v/>
      </c>
      <c r="M137" s="77"/>
      <c r="N137" s="6" t="str">
        <f t="shared" si="49"/>
        <v/>
      </c>
      <c r="O137" s="7">
        <f t="shared" si="50"/>
        <v>0</v>
      </c>
    </row>
    <row r="138" spans="2:15" x14ac:dyDescent="0.3">
      <c r="B138" s="135" t="s">
        <v>20</v>
      </c>
      <c r="C138" s="136"/>
      <c r="D138" s="137"/>
      <c r="E138" s="140">
        <f>IF(SUM(F126:F137)=0, "",SUM(F126:F137))</f>
        <v>5025</v>
      </c>
      <c r="F138" s="141"/>
      <c r="G138" s="138">
        <f>IF(SUM(H126:H137)=0, "",SUM(H126:H137))</f>
        <v>4937.5</v>
      </c>
      <c r="H138" s="139"/>
      <c r="I138" s="142">
        <f>IF(SUM(J126:J137)=0, "",SUM(J126:J137))</f>
        <v>4937.5</v>
      </c>
      <c r="J138" s="143"/>
      <c r="K138" s="142" t="str">
        <f>IF(SUM(L126:L137)=0, "",SUM(L126:L137))</f>
        <v/>
      </c>
      <c r="L138" s="143"/>
      <c r="M138" s="142" t="str">
        <f>IF(SUM(N126:N137)=0, "",SUM(N126:N137))</f>
        <v/>
      </c>
      <c r="N138" s="144"/>
      <c r="O138" s="145">
        <f>SUM(O126:O137)</f>
        <v>4937.5</v>
      </c>
    </row>
    <row r="139" spans="2:15" x14ac:dyDescent="0.3">
      <c r="B139" s="135" t="s">
        <v>78</v>
      </c>
      <c r="C139" s="136"/>
      <c r="D139" s="137"/>
      <c r="E139" s="142"/>
      <c r="F139" s="143"/>
      <c r="G139" s="142"/>
      <c r="H139" s="143"/>
      <c r="I139" s="142"/>
      <c r="J139" s="144"/>
      <c r="K139" s="142" t="str">
        <f>K138</f>
        <v/>
      </c>
      <c r="L139" s="144"/>
      <c r="M139" s="142" t="str">
        <f>M138</f>
        <v/>
      </c>
      <c r="N139" s="144"/>
      <c r="O139" s="146"/>
    </row>
    <row r="140" spans="2:15" x14ac:dyDescent="0.3">
      <c r="B140" s="81"/>
      <c r="C140" s="81"/>
      <c r="D140" s="81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8"/>
    </row>
    <row r="141" spans="2:15" ht="15" thickBot="1" x14ac:dyDescent="0.35">
      <c r="B141" s="81"/>
      <c r="C141" s="81"/>
      <c r="D141" s="81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8"/>
    </row>
    <row r="142" spans="2:15" x14ac:dyDescent="0.3">
      <c r="B142" s="152" t="s">
        <v>107</v>
      </c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6">
        <f>E43+E62+G81+E100+G119+G138</f>
        <v>12062.95995</v>
      </c>
    </row>
    <row r="143" spans="2:15" ht="15" thickBot="1" x14ac:dyDescent="0.35">
      <c r="B143" s="154"/>
      <c r="C143" s="155"/>
      <c r="D143" s="155"/>
      <c r="E143" s="155"/>
      <c r="F143" s="155"/>
      <c r="G143" s="155"/>
      <c r="H143" s="155"/>
      <c r="I143" s="155"/>
      <c r="J143" s="155"/>
      <c r="K143" s="155"/>
      <c r="L143" s="155"/>
      <c r="M143" s="155"/>
      <c r="N143" s="155"/>
      <c r="O143" s="157"/>
    </row>
    <row r="144" spans="2:15" ht="23.4" x14ac:dyDescent="0.3"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3"/>
    </row>
    <row r="145" spans="2:15" ht="23.4" customHeight="1" x14ac:dyDescent="0.3">
      <c r="B145" s="160" t="s">
        <v>108</v>
      </c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</row>
    <row r="146" spans="2:15" ht="22.2" customHeight="1" x14ac:dyDescent="0.3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</row>
    <row r="147" spans="2:15" ht="23.4" x14ac:dyDescent="0.3"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3"/>
    </row>
    <row r="148" spans="2:15" ht="34.799999999999997" x14ac:dyDescent="0.3">
      <c r="B148" s="20" t="s">
        <v>108</v>
      </c>
      <c r="C148" s="2"/>
      <c r="D148" s="72"/>
      <c r="E148" s="129" t="s">
        <v>72</v>
      </c>
      <c r="F148" s="130"/>
      <c r="G148" s="130"/>
      <c r="H148" s="130"/>
      <c r="I148" s="131"/>
      <c r="J148" s="131"/>
      <c r="K148" s="131"/>
      <c r="L148" s="131"/>
      <c r="M148" s="131"/>
      <c r="N148" s="131"/>
      <c r="O148" s="76" t="s">
        <v>73</v>
      </c>
    </row>
    <row r="149" spans="2:15" ht="17.399999999999999" customHeight="1" x14ac:dyDescent="0.3">
      <c r="B149" s="73"/>
      <c r="C149" s="2"/>
      <c r="D149" s="72"/>
      <c r="E149" s="129" t="s">
        <v>298</v>
      </c>
      <c r="F149" s="132"/>
      <c r="G149" s="129" t="s">
        <v>233</v>
      </c>
      <c r="H149" s="132"/>
      <c r="I149" s="129" t="s">
        <v>16</v>
      </c>
      <c r="J149" s="130"/>
      <c r="K149" s="129" t="s">
        <v>16</v>
      </c>
      <c r="L149" s="130"/>
      <c r="M149" s="129" t="s">
        <v>16</v>
      </c>
      <c r="N149" s="132"/>
      <c r="O149" s="133" t="s">
        <v>74</v>
      </c>
    </row>
    <row r="150" spans="2:15" ht="17.399999999999999" x14ac:dyDescent="0.3">
      <c r="B150" s="45" t="s">
        <v>232</v>
      </c>
      <c r="C150" s="78" t="s">
        <v>75</v>
      </c>
      <c r="D150" s="46" t="s">
        <v>76</v>
      </c>
      <c r="E150" s="47" t="s">
        <v>77</v>
      </c>
      <c r="F150" s="48" t="s">
        <v>20</v>
      </c>
      <c r="G150" s="47" t="s">
        <v>77</v>
      </c>
      <c r="H150" s="49" t="s">
        <v>20</v>
      </c>
      <c r="I150" s="47" t="s">
        <v>77</v>
      </c>
      <c r="J150" s="49" t="s">
        <v>20</v>
      </c>
      <c r="K150" s="47" t="s">
        <v>77</v>
      </c>
      <c r="L150" s="49" t="s">
        <v>20</v>
      </c>
      <c r="M150" s="47" t="s">
        <v>77</v>
      </c>
      <c r="N150" s="48" t="s">
        <v>20</v>
      </c>
      <c r="O150" s="134"/>
    </row>
    <row r="151" spans="2:15" x14ac:dyDescent="0.3">
      <c r="B151" s="4" t="s">
        <v>232</v>
      </c>
      <c r="C151" s="80">
        <v>225</v>
      </c>
      <c r="D151" s="80" t="s">
        <v>37</v>
      </c>
      <c r="E151" s="77">
        <v>150</v>
      </c>
      <c r="F151" s="6">
        <f t="shared" ref="F151:F152" si="53">IF(E151*$C151=0, "", E151*$C151)</f>
        <v>33750</v>
      </c>
      <c r="G151" s="77">
        <v>146.9</v>
      </c>
      <c r="H151" s="6">
        <f t="shared" ref="H151:H155" si="54">IF(G151*$C151=0, "", G151*$C151)</f>
        <v>33052.5</v>
      </c>
      <c r="I151" s="77"/>
      <c r="J151" s="6" t="str">
        <f t="shared" ref="J151:J162" si="55">IF(I151*$C151=0, "", I151*$C151)</f>
        <v/>
      </c>
      <c r="K151" s="77"/>
      <c r="L151" s="6" t="str">
        <f t="shared" ref="L151:L162" si="56">IF(K151*$C151=0, "", K151*$C151)</f>
        <v/>
      </c>
      <c r="M151" s="77"/>
      <c r="N151" s="6" t="str">
        <f t="shared" ref="N151:N162" si="57">IF(M151*$C151=0, "", M151*$C151)</f>
        <v/>
      </c>
      <c r="O151" s="7">
        <f t="shared" ref="O151:O162" si="58">MIN(F151,H151,J151,L151,N151)</f>
        <v>33052.5</v>
      </c>
    </row>
    <row r="152" spans="2:15" x14ac:dyDescent="0.3">
      <c r="B152" s="4" t="s">
        <v>257</v>
      </c>
      <c r="C152" s="80">
        <v>182</v>
      </c>
      <c r="D152" s="80" t="s">
        <v>21</v>
      </c>
      <c r="E152" s="77">
        <v>23.175823999999999</v>
      </c>
      <c r="F152" s="6">
        <f t="shared" si="53"/>
        <v>4217.9999680000001</v>
      </c>
      <c r="G152" s="77">
        <v>16.7</v>
      </c>
      <c r="H152" s="6">
        <f t="shared" si="54"/>
        <v>3039.4</v>
      </c>
      <c r="I152" s="77"/>
      <c r="J152" s="6" t="str">
        <f t="shared" si="55"/>
        <v/>
      </c>
      <c r="K152" s="77"/>
      <c r="L152" s="6" t="str">
        <f t="shared" si="56"/>
        <v/>
      </c>
      <c r="M152" s="77"/>
      <c r="N152" s="6" t="str">
        <f t="shared" si="57"/>
        <v/>
      </c>
      <c r="O152" s="7">
        <f t="shared" si="58"/>
        <v>3039.4</v>
      </c>
    </row>
    <row r="153" spans="2:15" x14ac:dyDescent="0.3">
      <c r="B153" s="8"/>
      <c r="C153" s="80"/>
      <c r="D153" s="80"/>
      <c r="E153" s="77"/>
      <c r="F153" s="6"/>
      <c r="G153" s="77"/>
      <c r="H153" s="6" t="str">
        <f t="shared" si="54"/>
        <v/>
      </c>
      <c r="I153" s="77"/>
      <c r="J153" s="6" t="str">
        <f t="shared" si="55"/>
        <v/>
      </c>
      <c r="K153" s="77"/>
      <c r="L153" s="6" t="str">
        <f t="shared" si="56"/>
        <v/>
      </c>
      <c r="M153" s="77"/>
      <c r="N153" s="6" t="str">
        <f t="shared" si="57"/>
        <v/>
      </c>
      <c r="O153" s="7">
        <f t="shared" si="58"/>
        <v>0</v>
      </c>
    </row>
    <row r="154" spans="2:15" hidden="1" x14ac:dyDescent="0.3">
      <c r="B154" s="8"/>
      <c r="C154" s="80"/>
      <c r="D154" s="80"/>
      <c r="E154" s="77"/>
      <c r="F154" s="6"/>
      <c r="G154" s="77"/>
      <c r="H154" s="6" t="str">
        <f t="shared" si="54"/>
        <v/>
      </c>
      <c r="I154" s="77"/>
      <c r="J154" s="6" t="str">
        <f t="shared" si="55"/>
        <v/>
      </c>
      <c r="K154" s="77"/>
      <c r="L154" s="6" t="str">
        <f t="shared" si="56"/>
        <v/>
      </c>
      <c r="M154" s="77"/>
      <c r="N154" s="6" t="str">
        <f t="shared" si="57"/>
        <v/>
      </c>
      <c r="O154" s="7">
        <f t="shared" si="58"/>
        <v>0</v>
      </c>
    </row>
    <row r="155" spans="2:15" hidden="1" x14ac:dyDescent="0.3">
      <c r="B155" s="8"/>
      <c r="C155" s="80"/>
      <c r="D155" s="80"/>
      <c r="E155" s="77"/>
      <c r="F155" s="6"/>
      <c r="G155" s="77"/>
      <c r="H155" s="6" t="str">
        <f t="shared" si="54"/>
        <v/>
      </c>
      <c r="I155" s="77"/>
      <c r="J155" s="6" t="str">
        <f t="shared" si="55"/>
        <v/>
      </c>
      <c r="K155" s="77"/>
      <c r="L155" s="6" t="str">
        <f t="shared" si="56"/>
        <v/>
      </c>
      <c r="M155" s="77"/>
      <c r="N155" s="6" t="str">
        <f t="shared" si="57"/>
        <v/>
      </c>
      <c r="O155" s="7">
        <f t="shared" si="58"/>
        <v>0</v>
      </c>
    </row>
    <row r="156" spans="2:15" hidden="1" x14ac:dyDescent="0.3">
      <c r="B156" s="8"/>
      <c r="C156" s="80"/>
      <c r="D156" s="80"/>
      <c r="E156" s="77"/>
      <c r="F156" s="6"/>
      <c r="G156" s="77"/>
      <c r="H156" s="6" t="str">
        <f>IF(G156*$C156=0, "", G156*$C156)</f>
        <v/>
      </c>
      <c r="I156" s="77"/>
      <c r="J156" s="6" t="str">
        <f t="shared" si="55"/>
        <v/>
      </c>
      <c r="K156" s="77"/>
      <c r="L156" s="6" t="str">
        <f t="shared" si="56"/>
        <v/>
      </c>
      <c r="M156" s="77"/>
      <c r="N156" s="6" t="str">
        <f t="shared" si="57"/>
        <v/>
      </c>
      <c r="O156" s="7">
        <f t="shared" si="58"/>
        <v>0</v>
      </c>
    </row>
    <row r="157" spans="2:15" hidden="1" x14ac:dyDescent="0.3">
      <c r="B157" s="8"/>
      <c r="C157" s="80"/>
      <c r="D157" s="10"/>
      <c r="E157" s="77"/>
      <c r="F157" s="6" t="str">
        <f t="shared" ref="F157:F162" si="59">IF(E157*$C157=0, "", E157*$C157)</f>
        <v/>
      </c>
      <c r="G157" s="77"/>
      <c r="H157" s="6" t="str">
        <f t="shared" ref="H157:H162" si="60">IF(G157*$C157=0, "", G157*$C157)</f>
        <v/>
      </c>
      <c r="I157" s="77"/>
      <c r="J157" s="6" t="str">
        <f t="shared" si="55"/>
        <v/>
      </c>
      <c r="K157" s="77"/>
      <c r="L157" s="6" t="str">
        <f t="shared" si="56"/>
        <v/>
      </c>
      <c r="M157" s="77"/>
      <c r="N157" s="6" t="str">
        <f t="shared" si="57"/>
        <v/>
      </c>
      <c r="O157" s="7">
        <f t="shared" si="58"/>
        <v>0</v>
      </c>
    </row>
    <row r="158" spans="2:15" hidden="1" x14ac:dyDescent="0.3">
      <c r="B158" s="8"/>
      <c r="C158" s="80"/>
      <c r="D158" s="10"/>
      <c r="E158" s="77"/>
      <c r="F158" s="6" t="str">
        <f t="shared" si="59"/>
        <v/>
      </c>
      <c r="G158" s="77"/>
      <c r="H158" s="6" t="str">
        <f t="shared" si="60"/>
        <v/>
      </c>
      <c r="I158" s="77"/>
      <c r="J158" s="6" t="str">
        <f t="shared" si="55"/>
        <v/>
      </c>
      <c r="K158" s="77"/>
      <c r="L158" s="6" t="str">
        <f t="shared" si="56"/>
        <v/>
      </c>
      <c r="M158" s="77"/>
      <c r="N158" s="6" t="str">
        <f t="shared" si="57"/>
        <v/>
      </c>
      <c r="O158" s="7">
        <f t="shared" si="58"/>
        <v>0</v>
      </c>
    </row>
    <row r="159" spans="2:15" hidden="1" x14ac:dyDescent="0.3">
      <c r="B159" s="8"/>
      <c r="C159" s="80"/>
      <c r="D159" s="10"/>
      <c r="E159" s="77"/>
      <c r="F159" s="6" t="str">
        <f t="shared" si="59"/>
        <v/>
      </c>
      <c r="G159" s="77"/>
      <c r="H159" s="6" t="str">
        <f t="shared" si="60"/>
        <v/>
      </c>
      <c r="I159" s="77"/>
      <c r="J159" s="6" t="str">
        <f t="shared" si="55"/>
        <v/>
      </c>
      <c r="K159" s="77"/>
      <c r="L159" s="6" t="str">
        <f t="shared" si="56"/>
        <v/>
      </c>
      <c r="M159" s="77"/>
      <c r="N159" s="6" t="str">
        <f t="shared" si="57"/>
        <v/>
      </c>
      <c r="O159" s="7">
        <f t="shared" si="58"/>
        <v>0</v>
      </c>
    </row>
    <row r="160" spans="2:15" hidden="1" x14ac:dyDescent="0.3">
      <c r="B160" s="8"/>
      <c r="C160" s="80"/>
      <c r="D160" s="10"/>
      <c r="E160" s="77"/>
      <c r="F160" s="6" t="str">
        <f t="shared" si="59"/>
        <v/>
      </c>
      <c r="G160" s="77"/>
      <c r="H160" s="6" t="str">
        <f t="shared" si="60"/>
        <v/>
      </c>
      <c r="I160" s="77"/>
      <c r="J160" s="6" t="str">
        <f t="shared" si="55"/>
        <v/>
      </c>
      <c r="K160" s="77"/>
      <c r="L160" s="6" t="str">
        <f t="shared" si="56"/>
        <v/>
      </c>
      <c r="M160" s="77"/>
      <c r="N160" s="6" t="str">
        <f t="shared" si="57"/>
        <v/>
      </c>
      <c r="O160" s="7">
        <f t="shared" si="58"/>
        <v>0</v>
      </c>
    </row>
    <row r="161" spans="2:15" hidden="1" x14ac:dyDescent="0.3">
      <c r="B161" s="8"/>
      <c r="C161" s="80"/>
      <c r="D161" s="10"/>
      <c r="E161" s="77"/>
      <c r="F161" s="6" t="str">
        <f t="shared" si="59"/>
        <v/>
      </c>
      <c r="G161" s="77"/>
      <c r="H161" s="6" t="str">
        <f t="shared" si="60"/>
        <v/>
      </c>
      <c r="I161" s="77"/>
      <c r="J161" s="6" t="str">
        <f t="shared" si="55"/>
        <v/>
      </c>
      <c r="K161" s="77"/>
      <c r="L161" s="6" t="str">
        <f t="shared" si="56"/>
        <v/>
      </c>
      <c r="M161" s="77"/>
      <c r="N161" s="6" t="str">
        <f t="shared" si="57"/>
        <v/>
      </c>
      <c r="O161" s="7">
        <f t="shared" si="58"/>
        <v>0</v>
      </c>
    </row>
    <row r="162" spans="2:15" hidden="1" x14ac:dyDescent="0.3">
      <c r="B162" s="8"/>
      <c r="C162" s="80"/>
      <c r="D162" s="10"/>
      <c r="E162" s="77"/>
      <c r="F162" s="6" t="str">
        <f t="shared" si="59"/>
        <v/>
      </c>
      <c r="G162" s="77"/>
      <c r="H162" s="6" t="str">
        <f t="shared" si="60"/>
        <v/>
      </c>
      <c r="I162" s="77"/>
      <c r="J162" s="6" t="str">
        <f t="shared" si="55"/>
        <v/>
      </c>
      <c r="K162" s="77"/>
      <c r="L162" s="6" t="str">
        <f t="shared" si="56"/>
        <v/>
      </c>
      <c r="M162" s="77"/>
      <c r="N162" s="6" t="str">
        <f t="shared" si="57"/>
        <v/>
      </c>
      <c r="O162" s="7">
        <f t="shared" si="58"/>
        <v>0</v>
      </c>
    </row>
    <row r="163" spans="2:15" x14ac:dyDescent="0.3">
      <c r="B163" s="135" t="s">
        <v>20</v>
      </c>
      <c r="C163" s="136"/>
      <c r="D163" s="137"/>
      <c r="E163" s="138">
        <f>IF(SUM(F151:F162)=0, "",SUM(F151:F162))</f>
        <v>37967.999968000004</v>
      </c>
      <c r="F163" s="139"/>
      <c r="G163" s="140">
        <f>IF(SUM(H151:H162)=0, "",SUM(H151:H162))</f>
        <v>36091.9</v>
      </c>
      <c r="H163" s="141"/>
      <c r="I163" s="142" t="str">
        <f>IF(SUM(J151:J162)=0, "",SUM(J151:J162))</f>
        <v/>
      </c>
      <c r="J163" s="143"/>
      <c r="K163" s="142" t="str">
        <f>IF(SUM(L151:L162)=0, "",SUM(L151:L162))</f>
        <v/>
      </c>
      <c r="L163" s="143"/>
      <c r="M163" s="142" t="str">
        <f>IF(SUM(N151:N162)=0, "",SUM(N151:N162))</f>
        <v/>
      </c>
      <c r="N163" s="144"/>
      <c r="O163" s="145">
        <f>SUM(O151:O162)</f>
        <v>36091.9</v>
      </c>
    </row>
    <row r="164" spans="2:15" x14ac:dyDescent="0.3">
      <c r="B164" s="135" t="s">
        <v>78</v>
      </c>
      <c r="C164" s="136"/>
      <c r="D164" s="137"/>
      <c r="E164" s="142"/>
      <c r="F164" s="143"/>
      <c r="G164" s="142"/>
      <c r="H164" s="143"/>
      <c r="I164" s="142"/>
      <c r="J164" s="144"/>
      <c r="K164" s="142" t="str">
        <f>K163</f>
        <v/>
      </c>
      <c r="L164" s="144"/>
      <c r="M164" s="142" t="str">
        <f>M163</f>
        <v/>
      </c>
      <c r="N164" s="144"/>
      <c r="O164" s="146"/>
    </row>
    <row r="165" spans="2:15" ht="13.2" customHeight="1" x14ac:dyDescent="0.3">
      <c r="B165" s="81"/>
      <c r="C165" s="81"/>
      <c r="D165" s="81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8"/>
    </row>
    <row r="166" spans="2:15" x14ac:dyDescent="0.3">
      <c r="B166" s="81"/>
      <c r="C166" s="81"/>
      <c r="D166" s="81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8"/>
    </row>
    <row r="167" spans="2:15" ht="34.799999999999997" x14ac:dyDescent="0.3">
      <c r="B167" s="20" t="s">
        <v>108</v>
      </c>
      <c r="C167" s="2"/>
      <c r="D167" s="72"/>
      <c r="E167" s="129" t="s">
        <v>72</v>
      </c>
      <c r="F167" s="130"/>
      <c r="G167" s="130"/>
      <c r="H167" s="130"/>
      <c r="I167" s="131"/>
      <c r="J167" s="131"/>
      <c r="K167" s="131"/>
      <c r="L167" s="131"/>
      <c r="M167" s="131"/>
      <c r="N167" s="131"/>
      <c r="O167" s="76" t="s">
        <v>73</v>
      </c>
    </row>
    <row r="168" spans="2:15" ht="17.399999999999999" customHeight="1" x14ac:dyDescent="0.3">
      <c r="B168" s="73"/>
      <c r="C168" s="2"/>
      <c r="D168" s="72"/>
      <c r="E168" s="129" t="s">
        <v>109</v>
      </c>
      <c r="F168" s="132"/>
      <c r="G168" s="129" t="s">
        <v>33</v>
      </c>
      <c r="H168" s="132"/>
      <c r="I168" s="129" t="s">
        <v>16</v>
      </c>
      <c r="J168" s="130"/>
      <c r="K168" s="129" t="s">
        <v>16</v>
      </c>
      <c r="L168" s="130"/>
      <c r="M168" s="129" t="s">
        <v>16</v>
      </c>
      <c r="N168" s="132"/>
      <c r="O168" s="133" t="s">
        <v>74</v>
      </c>
    </row>
    <row r="169" spans="2:15" ht="17.399999999999999" x14ac:dyDescent="0.3">
      <c r="B169" s="45" t="s">
        <v>110</v>
      </c>
      <c r="C169" s="78" t="s">
        <v>75</v>
      </c>
      <c r="D169" s="46" t="s">
        <v>76</v>
      </c>
      <c r="E169" s="47" t="s">
        <v>77</v>
      </c>
      <c r="F169" s="48" t="s">
        <v>20</v>
      </c>
      <c r="G169" s="47" t="s">
        <v>77</v>
      </c>
      <c r="H169" s="49" t="s">
        <v>20</v>
      </c>
      <c r="I169" s="47" t="s">
        <v>77</v>
      </c>
      <c r="J169" s="49" t="s">
        <v>20</v>
      </c>
      <c r="K169" s="47" t="s">
        <v>77</v>
      </c>
      <c r="L169" s="49" t="s">
        <v>20</v>
      </c>
      <c r="M169" s="47" t="s">
        <v>77</v>
      </c>
      <c r="N169" s="48" t="s">
        <v>20</v>
      </c>
      <c r="O169" s="134"/>
    </row>
    <row r="170" spans="2:15" x14ac:dyDescent="0.3">
      <c r="B170" s="8" t="s">
        <v>100</v>
      </c>
      <c r="C170" s="80">
        <v>40</v>
      </c>
      <c r="D170" s="80" t="s">
        <v>101</v>
      </c>
      <c r="E170" s="77">
        <v>15.95</v>
      </c>
      <c r="F170" s="6">
        <f t="shared" ref="F170:F181" si="61">IF(E170*$C170=0, "", E170*$C170)</f>
        <v>638</v>
      </c>
      <c r="G170" s="77">
        <v>16.355</v>
      </c>
      <c r="H170" s="6">
        <f>IF(G170*$C170=0, "", G170*$C170)</f>
        <v>654.20000000000005</v>
      </c>
      <c r="I170" s="77"/>
      <c r="J170" s="6" t="str">
        <f t="shared" ref="J170:J181" si="62">IF(I170*$C170=0, "", I170*$C170)</f>
        <v/>
      </c>
      <c r="K170" s="77"/>
      <c r="L170" s="6" t="str">
        <f t="shared" ref="L170:L181" si="63">IF(K170*$C170=0, "", K170*$C170)</f>
        <v/>
      </c>
      <c r="M170" s="77"/>
      <c r="N170" s="6" t="str">
        <f t="shared" ref="N170:N181" si="64">IF(M170*$C170=0, "", M170*$C170)</f>
        <v/>
      </c>
      <c r="O170" s="7">
        <f t="shared" ref="O170:O181" si="65">MIN(F170,H170,J170,L170,N170)</f>
        <v>638</v>
      </c>
    </row>
    <row r="171" spans="2:15" x14ac:dyDescent="0.3">
      <c r="B171" s="8" t="s">
        <v>111</v>
      </c>
      <c r="C171" s="80">
        <v>20</v>
      </c>
      <c r="D171" s="80" t="s">
        <v>101</v>
      </c>
      <c r="E171" s="77">
        <v>18.5</v>
      </c>
      <c r="F171" s="6">
        <f t="shared" si="61"/>
        <v>370</v>
      </c>
      <c r="G171" s="23">
        <v>18.5</v>
      </c>
      <c r="H171" s="6">
        <f t="shared" ref="H171:H174" si="66">IF(G171*$C171=0, "", G171*$C171)</f>
        <v>370</v>
      </c>
      <c r="I171" s="77"/>
      <c r="J171" s="6" t="str">
        <f t="shared" si="62"/>
        <v/>
      </c>
      <c r="K171" s="77"/>
      <c r="L171" s="6" t="str">
        <f t="shared" si="63"/>
        <v/>
      </c>
      <c r="M171" s="77"/>
      <c r="N171" s="6" t="str">
        <f t="shared" si="64"/>
        <v/>
      </c>
      <c r="O171" s="7">
        <f t="shared" si="65"/>
        <v>370</v>
      </c>
    </row>
    <row r="172" spans="2:15" x14ac:dyDescent="0.3">
      <c r="B172" s="8" t="s">
        <v>102</v>
      </c>
      <c r="C172" s="80">
        <v>60</v>
      </c>
      <c r="D172" s="80" t="s">
        <v>101</v>
      </c>
      <c r="E172" s="77">
        <v>17.989999999999998</v>
      </c>
      <c r="F172" s="6">
        <f t="shared" si="61"/>
        <v>1079.3999999999999</v>
      </c>
      <c r="G172" s="77">
        <v>13.5</v>
      </c>
      <c r="H172" s="6">
        <f t="shared" si="66"/>
        <v>810</v>
      </c>
      <c r="I172" s="77"/>
      <c r="J172" s="6" t="str">
        <f t="shared" si="62"/>
        <v/>
      </c>
      <c r="K172" s="77"/>
      <c r="L172" s="6" t="str">
        <f t="shared" si="63"/>
        <v/>
      </c>
      <c r="M172" s="77"/>
      <c r="N172" s="6" t="str">
        <f t="shared" si="64"/>
        <v/>
      </c>
      <c r="O172" s="7">
        <f t="shared" si="65"/>
        <v>810</v>
      </c>
    </row>
    <row r="173" spans="2:15" x14ac:dyDescent="0.3">
      <c r="B173" s="8" t="s">
        <v>112</v>
      </c>
      <c r="C173" s="80">
        <v>32</v>
      </c>
      <c r="D173" s="80" t="s">
        <v>21</v>
      </c>
      <c r="E173" s="77">
        <v>88</v>
      </c>
      <c r="F173" s="6">
        <f t="shared" si="61"/>
        <v>2816</v>
      </c>
      <c r="G173" s="77">
        <v>73.459999999999994</v>
      </c>
      <c r="H173" s="6">
        <f t="shared" si="66"/>
        <v>2350.7199999999998</v>
      </c>
      <c r="I173" s="77"/>
      <c r="J173" s="6" t="str">
        <f t="shared" si="62"/>
        <v/>
      </c>
      <c r="K173" s="77"/>
      <c r="L173" s="6" t="str">
        <f t="shared" si="63"/>
        <v/>
      </c>
      <c r="M173" s="77"/>
      <c r="N173" s="6" t="str">
        <f t="shared" si="64"/>
        <v/>
      </c>
      <c r="O173" s="7">
        <f t="shared" si="65"/>
        <v>2350.7199999999998</v>
      </c>
    </row>
    <row r="174" spans="2:15" x14ac:dyDescent="0.3">
      <c r="B174" s="8" t="s">
        <v>113</v>
      </c>
      <c r="C174" s="80">
        <v>30</v>
      </c>
      <c r="D174" s="80" t="s">
        <v>21</v>
      </c>
      <c r="E174" s="77">
        <v>17.899999999999999</v>
      </c>
      <c r="F174" s="6">
        <f t="shared" si="61"/>
        <v>537</v>
      </c>
      <c r="G174" s="77">
        <v>20.72</v>
      </c>
      <c r="H174" s="6">
        <f t="shared" si="66"/>
        <v>621.59999999999991</v>
      </c>
      <c r="I174" s="77"/>
      <c r="J174" s="6" t="str">
        <f t="shared" si="62"/>
        <v/>
      </c>
      <c r="K174" s="77"/>
      <c r="L174" s="6" t="str">
        <f t="shared" si="63"/>
        <v/>
      </c>
      <c r="M174" s="77"/>
      <c r="N174" s="6" t="str">
        <f t="shared" si="64"/>
        <v/>
      </c>
      <c r="O174" s="7">
        <f t="shared" si="65"/>
        <v>537</v>
      </c>
    </row>
    <row r="175" spans="2:15" x14ac:dyDescent="0.3">
      <c r="B175" s="8" t="s">
        <v>258</v>
      </c>
      <c r="C175" s="80">
        <v>25</v>
      </c>
      <c r="D175" s="80" t="s">
        <v>21</v>
      </c>
      <c r="E175" s="77">
        <v>27.5</v>
      </c>
      <c r="F175" s="6">
        <f t="shared" si="61"/>
        <v>687.5</v>
      </c>
      <c r="G175" s="77">
        <v>28.98</v>
      </c>
      <c r="H175" s="6">
        <f>IF(G175*$C175=0, "", G175*$C175)</f>
        <v>724.5</v>
      </c>
      <c r="I175" s="77"/>
      <c r="J175" s="6" t="str">
        <f t="shared" si="62"/>
        <v/>
      </c>
      <c r="K175" s="77"/>
      <c r="L175" s="6" t="str">
        <f t="shared" si="63"/>
        <v/>
      </c>
      <c r="M175" s="77"/>
      <c r="N175" s="6" t="str">
        <f t="shared" si="64"/>
        <v/>
      </c>
      <c r="O175" s="7">
        <f t="shared" si="65"/>
        <v>687.5</v>
      </c>
    </row>
    <row r="176" spans="2:15" x14ac:dyDescent="0.3">
      <c r="B176" s="8" t="s">
        <v>259</v>
      </c>
      <c r="C176" s="80">
        <v>15</v>
      </c>
      <c r="D176" s="80" t="s">
        <v>21</v>
      </c>
      <c r="E176" s="77">
        <v>57</v>
      </c>
      <c r="F176" s="6">
        <f t="shared" si="61"/>
        <v>855</v>
      </c>
      <c r="G176" s="77">
        <v>53.99</v>
      </c>
      <c r="H176" s="6">
        <f t="shared" ref="H176:H181" si="67">IF(G176*$C176=0, "", G176*$C176)</f>
        <v>809.85</v>
      </c>
      <c r="I176" s="77"/>
      <c r="J176" s="6" t="str">
        <f t="shared" si="62"/>
        <v/>
      </c>
      <c r="K176" s="77"/>
      <c r="L176" s="6" t="str">
        <f t="shared" si="63"/>
        <v/>
      </c>
      <c r="M176" s="77"/>
      <c r="N176" s="6" t="str">
        <f t="shared" si="64"/>
        <v/>
      </c>
      <c r="O176" s="7">
        <f t="shared" si="65"/>
        <v>809.85</v>
      </c>
    </row>
    <row r="177" spans="2:15" x14ac:dyDescent="0.3">
      <c r="B177" s="8" t="s">
        <v>260</v>
      </c>
      <c r="C177" s="80">
        <v>36</v>
      </c>
      <c r="D177" s="80" t="s">
        <v>21</v>
      </c>
      <c r="E177" s="77">
        <v>36</v>
      </c>
      <c r="F177" s="6">
        <f t="shared" si="61"/>
        <v>1296</v>
      </c>
      <c r="G177" s="77">
        <v>35.409999999999997</v>
      </c>
      <c r="H177" s="6">
        <f t="shared" si="67"/>
        <v>1274.7599999999998</v>
      </c>
      <c r="I177" s="77"/>
      <c r="J177" s="6" t="str">
        <f t="shared" si="62"/>
        <v/>
      </c>
      <c r="K177" s="77"/>
      <c r="L177" s="6" t="str">
        <f t="shared" si="63"/>
        <v/>
      </c>
      <c r="M177" s="77"/>
      <c r="N177" s="6" t="str">
        <f t="shared" si="64"/>
        <v/>
      </c>
      <c r="O177" s="7">
        <f t="shared" si="65"/>
        <v>1274.7599999999998</v>
      </c>
    </row>
    <row r="178" spans="2:15" x14ac:dyDescent="0.3">
      <c r="B178" s="8" t="s">
        <v>261</v>
      </c>
      <c r="C178" s="80">
        <v>16</v>
      </c>
      <c r="D178" s="80" t="s">
        <v>21</v>
      </c>
      <c r="E178" s="77">
        <v>137</v>
      </c>
      <c r="F178" s="6">
        <f t="shared" si="61"/>
        <v>2192</v>
      </c>
      <c r="G178" s="77">
        <v>153.58000000000001</v>
      </c>
      <c r="H178" s="6">
        <f t="shared" si="67"/>
        <v>2457.2800000000002</v>
      </c>
      <c r="I178" s="77"/>
      <c r="J178" s="6" t="str">
        <f t="shared" si="62"/>
        <v/>
      </c>
      <c r="K178" s="77"/>
      <c r="L178" s="6" t="str">
        <f t="shared" si="63"/>
        <v/>
      </c>
      <c r="M178" s="77"/>
      <c r="N178" s="6" t="str">
        <f t="shared" si="64"/>
        <v/>
      </c>
      <c r="O178" s="7">
        <f t="shared" si="65"/>
        <v>2192</v>
      </c>
    </row>
    <row r="179" spans="2:15" x14ac:dyDescent="0.3">
      <c r="B179" s="8"/>
      <c r="C179" s="80"/>
      <c r="D179" s="10"/>
      <c r="E179" s="77"/>
      <c r="F179" s="6" t="str">
        <f t="shared" si="61"/>
        <v/>
      </c>
      <c r="G179" s="77"/>
      <c r="H179" s="6" t="str">
        <f t="shared" si="67"/>
        <v/>
      </c>
      <c r="I179" s="77"/>
      <c r="J179" s="6" t="str">
        <f t="shared" si="62"/>
        <v/>
      </c>
      <c r="K179" s="77"/>
      <c r="L179" s="6" t="str">
        <f t="shared" si="63"/>
        <v/>
      </c>
      <c r="M179" s="77"/>
      <c r="N179" s="6" t="str">
        <f t="shared" si="64"/>
        <v/>
      </c>
      <c r="O179" s="7">
        <f t="shared" si="65"/>
        <v>0</v>
      </c>
    </row>
    <row r="180" spans="2:15" hidden="1" x14ac:dyDescent="0.3">
      <c r="B180" s="8"/>
      <c r="C180" s="80"/>
      <c r="D180" s="10"/>
      <c r="E180" s="77"/>
      <c r="F180" s="6" t="str">
        <f t="shared" si="61"/>
        <v/>
      </c>
      <c r="G180" s="77"/>
      <c r="H180" s="6" t="str">
        <f t="shared" si="67"/>
        <v/>
      </c>
      <c r="I180" s="77"/>
      <c r="J180" s="6" t="str">
        <f t="shared" si="62"/>
        <v/>
      </c>
      <c r="K180" s="77"/>
      <c r="L180" s="6" t="str">
        <f t="shared" si="63"/>
        <v/>
      </c>
      <c r="M180" s="77"/>
      <c r="N180" s="6" t="str">
        <f t="shared" si="64"/>
        <v/>
      </c>
      <c r="O180" s="7">
        <f t="shared" si="65"/>
        <v>0</v>
      </c>
    </row>
    <row r="181" spans="2:15" hidden="1" x14ac:dyDescent="0.3">
      <c r="B181" s="8"/>
      <c r="C181" s="80"/>
      <c r="D181" s="10"/>
      <c r="E181" s="77"/>
      <c r="F181" s="6" t="str">
        <f t="shared" si="61"/>
        <v/>
      </c>
      <c r="G181" s="77"/>
      <c r="H181" s="6" t="str">
        <f t="shared" si="67"/>
        <v/>
      </c>
      <c r="I181" s="77"/>
      <c r="J181" s="6" t="str">
        <f t="shared" si="62"/>
        <v/>
      </c>
      <c r="K181" s="77"/>
      <c r="L181" s="6" t="str">
        <f t="shared" si="63"/>
        <v/>
      </c>
      <c r="M181" s="77"/>
      <c r="N181" s="6" t="str">
        <f t="shared" si="64"/>
        <v/>
      </c>
      <c r="O181" s="7">
        <f t="shared" si="65"/>
        <v>0</v>
      </c>
    </row>
    <row r="182" spans="2:15" x14ac:dyDescent="0.3">
      <c r="B182" s="135" t="s">
        <v>20</v>
      </c>
      <c r="C182" s="136"/>
      <c r="D182" s="137"/>
      <c r="E182" s="138">
        <f>IF(SUM(F170:F181)=0, "",SUM(F170:F181))</f>
        <v>10470.9</v>
      </c>
      <c r="F182" s="139"/>
      <c r="G182" s="140">
        <f>IF(SUM(H170:H181)=0, "",SUM(H170:H181))</f>
        <v>10072.910000000002</v>
      </c>
      <c r="H182" s="141"/>
      <c r="I182" s="142" t="str">
        <f>IF(SUM(J170:J181)=0, "",SUM(J170:J181))</f>
        <v/>
      </c>
      <c r="J182" s="143"/>
      <c r="K182" s="142" t="str">
        <f>IF(SUM(L170:L181)=0, "",SUM(L170:L181))</f>
        <v/>
      </c>
      <c r="L182" s="143"/>
      <c r="M182" s="142" t="str">
        <f>IF(SUM(N170:N181)=0, "",SUM(N170:N181))</f>
        <v/>
      </c>
      <c r="N182" s="144"/>
      <c r="O182" s="145">
        <f>SUM(O170:O181)</f>
        <v>9669.83</v>
      </c>
    </row>
    <row r="183" spans="2:15" x14ac:dyDescent="0.3">
      <c r="B183" s="135" t="s">
        <v>78</v>
      </c>
      <c r="C183" s="136"/>
      <c r="D183" s="137"/>
      <c r="E183" s="142"/>
      <c r="F183" s="143"/>
      <c r="G183" s="142"/>
      <c r="H183" s="143"/>
      <c r="I183" s="142"/>
      <c r="J183" s="144"/>
      <c r="K183" s="142" t="str">
        <f>K182</f>
        <v/>
      </c>
      <c r="L183" s="144"/>
      <c r="M183" s="142" t="str">
        <f>M182</f>
        <v/>
      </c>
      <c r="N183" s="144"/>
      <c r="O183" s="146"/>
    </row>
    <row r="184" spans="2:15" x14ac:dyDescent="0.3">
      <c r="B184" s="81"/>
      <c r="C184" s="81"/>
      <c r="D184" s="81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8"/>
    </row>
    <row r="185" spans="2:15" x14ac:dyDescent="0.3">
      <c r="B185" s="81"/>
      <c r="C185" s="81"/>
      <c r="D185" s="81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8"/>
    </row>
    <row r="186" spans="2:15" ht="34.799999999999997" x14ac:dyDescent="0.3">
      <c r="B186" s="20" t="s">
        <v>108</v>
      </c>
      <c r="C186" s="2"/>
      <c r="D186" s="72"/>
      <c r="E186" s="129" t="s">
        <v>72</v>
      </c>
      <c r="F186" s="130"/>
      <c r="G186" s="130"/>
      <c r="H186" s="130"/>
      <c r="I186" s="131"/>
      <c r="J186" s="131"/>
      <c r="K186" s="131"/>
      <c r="L186" s="131"/>
      <c r="M186" s="131"/>
      <c r="N186" s="131"/>
      <c r="O186" s="76" t="s">
        <v>73</v>
      </c>
    </row>
    <row r="187" spans="2:15" ht="17.399999999999999" customHeight="1" x14ac:dyDescent="0.3">
      <c r="B187" s="73"/>
      <c r="C187" s="2"/>
      <c r="D187" s="72"/>
      <c r="E187" s="129" t="s">
        <v>90</v>
      </c>
      <c r="F187" s="132"/>
      <c r="G187" s="129" t="s">
        <v>29</v>
      </c>
      <c r="H187" s="132"/>
      <c r="I187" s="129" t="s">
        <v>114</v>
      </c>
      <c r="J187" s="130"/>
      <c r="K187" s="129" t="s">
        <v>16</v>
      </c>
      <c r="L187" s="130"/>
      <c r="M187" s="129" t="s">
        <v>16</v>
      </c>
      <c r="N187" s="132"/>
      <c r="O187" s="133" t="s">
        <v>74</v>
      </c>
    </row>
    <row r="188" spans="2:15" ht="17.399999999999999" x14ac:dyDescent="0.3">
      <c r="B188" s="45" t="s">
        <v>92</v>
      </c>
      <c r="C188" s="78" t="s">
        <v>75</v>
      </c>
      <c r="D188" s="46" t="s">
        <v>76</v>
      </c>
      <c r="E188" s="47" t="s">
        <v>77</v>
      </c>
      <c r="F188" s="48" t="s">
        <v>20</v>
      </c>
      <c r="G188" s="47" t="s">
        <v>77</v>
      </c>
      <c r="H188" s="49" t="s">
        <v>20</v>
      </c>
      <c r="I188" s="47" t="s">
        <v>77</v>
      </c>
      <c r="J188" s="49" t="s">
        <v>20</v>
      </c>
      <c r="K188" s="47" t="s">
        <v>77</v>
      </c>
      <c r="L188" s="49" t="s">
        <v>20</v>
      </c>
      <c r="M188" s="47" t="s">
        <v>77</v>
      </c>
      <c r="N188" s="48" t="s">
        <v>20</v>
      </c>
      <c r="O188" s="134"/>
    </row>
    <row r="189" spans="2:15" x14ac:dyDescent="0.3">
      <c r="B189" s="8" t="s">
        <v>115</v>
      </c>
      <c r="C189" s="80">
        <v>30</v>
      </c>
      <c r="D189" s="80" t="s">
        <v>21</v>
      </c>
      <c r="E189" s="77">
        <v>44</v>
      </c>
      <c r="F189" s="6">
        <f t="shared" ref="F189:F194" si="68">IF(E189*$C189=0, "", E189*$C189)</f>
        <v>1320</v>
      </c>
      <c r="G189" s="77">
        <v>36</v>
      </c>
      <c r="H189" s="6">
        <f t="shared" ref="H189:H200" si="69">IF(G189*$C189=0, "", G189*$C189)</f>
        <v>1080</v>
      </c>
      <c r="I189" s="77">
        <v>40</v>
      </c>
      <c r="J189" s="6">
        <f t="shared" ref="J189:J200" si="70">IF(I189*$C189=0, "", I189*$C189)</f>
        <v>1200</v>
      </c>
      <c r="K189" s="77"/>
      <c r="L189" s="6" t="str">
        <f t="shared" ref="L189:L200" si="71">IF(K189*$C189=0, "", K189*$C189)</f>
        <v/>
      </c>
      <c r="M189" s="77"/>
      <c r="N189" s="6" t="str">
        <f t="shared" ref="N189:N200" si="72">IF(M189*$C189=0, "", M189*$C189)</f>
        <v/>
      </c>
      <c r="O189" s="7">
        <f t="shared" ref="O189:O200" si="73">MIN(F189,H189,J189,L189,N189)</f>
        <v>1080</v>
      </c>
    </row>
    <row r="190" spans="2:15" x14ac:dyDescent="0.3">
      <c r="B190" s="8" t="s">
        <v>262</v>
      </c>
      <c r="C190" s="80">
        <v>27</v>
      </c>
      <c r="D190" s="80" t="s">
        <v>21</v>
      </c>
      <c r="E190" s="77">
        <v>23.5</v>
      </c>
      <c r="F190" s="6">
        <f t="shared" si="68"/>
        <v>634.5</v>
      </c>
      <c r="G190" s="77">
        <v>19.8</v>
      </c>
      <c r="H190" s="6">
        <f t="shared" si="69"/>
        <v>534.6</v>
      </c>
      <c r="I190" s="77">
        <v>19.8</v>
      </c>
      <c r="J190" s="6">
        <f t="shared" si="70"/>
        <v>534.6</v>
      </c>
      <c r="K190" s="77"/>
      <c r="L190" s="6" t="str">
        <f t="shared" si="71"/>
        <v/>
      </c>
      <c r="M190" s="77"/>
      <c r="N190" s="6" t="str">
        <f t="shared" si="72"/>
        <v/>
      </c>
      <c r="O190" s="7">
        <f t="shared" si="73"/>
        <v>534.6</v>
      </c>
    </row>
    <row r="191" spans="2:15" x14ac:dyDescent="0.3">
      <c r="B191" s="8" t="s">
        <v>263</v>
      </c>
      <c r="C191" s="80">
        <v>25</v>
      </c>
      <c r="D191" s="80" t="s">
        <v>21</v>
      </c>
      <c r="E191" s="77">
        <v>12</v>
      </c>
      <c r="F191" s="6">
        <f t="shared" si="68"/>
        <v>300</v>
      </c>
      <c r="G191" s="77">
        <v>9.9</v>
      </c>
      <c r="H191" s="6">
        <f t="shared" si="69"/>
        <v>247.5</v>
      </c>
      <c r="I191" s="77">
        <v>9.9</v>
      </c>
      <c r="J191" s="6">
        <f t="shared" si="70"/>
        <v>247.5</v>
      </c>
      <c r="K191" s="77"/>
      <c r="L191" s="6" t="str">
        <f t="shared" si="71"/>
        <v/>
      </c>
      <c r="M191" s="77"/>
      <c r="N191" s="6" t="str">
        <f t="shared" si="72"/>
        <v/>
      </c>
      <c r="O191" s="7">
        <f t="shared" si="73"/>
        <v>247.5</v>
      </c>
    </row>
    <row r="192" spans="2:15" x14ac:dyDescent="0.3">
      <c r="B192" s="8" t="s">
        <v>116</v>
      </c>
      <c r="C192" s="80">
        <v>40</v>
      </c>
      <c r="D192" s="80" t="s">
        <v>21</v>
      </c>
      <c r="E192" s="77">
        <v>22</v>
      </c>
      <c r="F192" s="6">
        <f t="shared" si="68"/>
        <v>880</v>
      </c>
      <c r="G192" s="77">
        <v>12.6</v>
      </c>
      <c r="H192" s="6">
        <f t="shared" si="69"/>
        <v>504</v>
      </c>
      <c r="I192" s="77">
        <v>17.88</v>
      </c>
      <c r="J192" s="6">
        <f t="shared" si="70"/>
        <v>715.19999999999993</v>
      </c>
      <c r="K192" s="77"/>
      <c r="L192" s="6" t="str">
        <f t="shared" si="71"/>
        <v/>
      </c>
      <c r="M192" s="77"/>
      <c r="N192" s="6" t="str">
        <f t="shared" si="72"/>
        <v/>
      </c>
      <c r="O192" s="7">
        <f t="shared" si="73"/>
        <v>504</v>
      </c>
    </row>
    <row r="193" spans="2:15" x14ac:dyDescent="0.3">
      <c r="B193" s="8" t="s">
        <v>117</v>
      </c>
      <c r="C193" s="80">
        <v>20</v>
      </c>
      <c r="D193" s="80" t="s">
        <v>21</v>
      </c>
      <c r="E193" s="77">
        <v>37</v>
      </c>
      <c r="F193" s="6">
        <f t="shared" si="68"/>
        <v>740</v>
      </c>
      <c r="G193" s="77">
        <v>18.899999999999999</v>
      </c>
      <c r="H193" s="6">
        <f t="shared" si="69"/>
        <v>378</v>
      </c>
      <c r="I193" s="77">
        <v>22.5</v>
      </c>
      <c r="J193" s="6">
        <f t="shared" si="70"/>
        <v>450</v>
      </c>
      <c r="K193" s="77"/>
      <c r="L193" s="6" t="str">
        <f t="shared" si="71"/>
        <v/>
      </c>
      <c r="M193" s="77"/>
      <c r="N193" s="6" t="str">
        <f t="shared" si="72"/>
        <v/>
      </c>
      <c r="O193" s="7">
        <f t="shared" si="73"/>
        <v>378</v>
      </c>
    </row>
    <row r="194" spans="2:15" x14ac:dyDescent="0.3">
      <c r="B194" s="8" t="s">
        <v>118</v>
      </c>
      <c r="C194" s="80">
        <v>100</v>
      </c>
      <c r="D194" s="80" t="s">
        <v>21</v>
      </c>
      <c r="E194" s="77">
        <v>6</v>
      </c>
      <c r="F194" s="6">
        <f t="shared" si="68"/>
        <v>600</v>
      </c>
      <c r="G194" s="77">
        <v>4.6500000000000004</v>
      </c>
      <c r="H194" s="6">
        <f t="shared" si="69"/>
        <v>465.00000000000006</v>
      </c>
      <c r="I194" s="77">
        <v>6.5</v>
      </c>
      <c r="J194" s="6">
        <f t="shared" si="70"/>
        <v>650</v>
      </c>
      <c r="K194" s="77"/>
      <c r="L194" s="6" t="str">
        <f t="shared" si="71"/>
        <v/>
      </c>
      <c r="M194" s="77"/>
      <c r="N194" s="6" t="str">
        <f t="shared" si="72"/>
        <v/>
      </c>
      <c r="O194" s="7">
        <f t="shared" si="73"/>
        <v>465.00000000000006</v>
      </c>
    </row>
    <row r="195" spans="2:15" x14ac:dyDescent="0.3">
      <c r="B195" s="8"/>
      <c r="C195" s="80"/>
      <c r="D195" s="80"/>
      <c r="E195" s="77"/>
      <c r="F195" s="6"/>
      <c r="G195" s="77"/>
      <c r="H195" s="6" t="str">
        <f t="shared" si="69"/>
        <v/>
      </c>
      <c r="I195" s="77"/>
      <c r="J195" s="6" t="str">
        <f t="shared" si="70"/>
        <v/>
      </c>
      <c r="K195" s="77"/>
      <c r="L195" s="6" t="str">
        <f t="shared" si="71"/>
        <v/>
      </c>
      <c r="M195" s="77"/>
      <c r="N195" s="6" t="str">
        <f t="shared" si="72"/>
        <v/>
      </c>
      <c r="O195" s="7">
        <f t="shared" si="73"/>
        <v>0</v>
      </c>
    </row>
    <row r="196" spans="2:15" hidden="1" x14ac:dyDescent="0.3">
      <c r="B196" s="8"/>
      <c r="C196" s="80"/>
      <c r="D196" s="80"/>
      <c r="E196" s="77"/>
      <c r="F196" s="6"/>
      <c r="G196" s="77"/>
      <c r="H196" s="6" t="str">
        <f t="shared" si="69"/>
        <v/>
      </c>
      <c r="I196" s="77"/>
      <c r="J196" s="6" t="str">
        <f t="shared" si="70"/>
        <v/>
      </c>
      <c r="K196" s="77"/>
      <c r="L196" s="6" t="str">
        <f t="shared" si="71"/>
        <v/>
      </c>
      <c r="M196" s="77"/>
      <c r="N196" s="6" t="str">
        <f t="shared" si="72"/>
        <v/>
      </c>
      <c r="O196" s="7">
        <f t="shared" si="73"/>
        <v>0</v>
      </c>
    </row>
    <row r="197" spans="2:15" hidden="1" x14ac:dyDescent="0.3">
      <c r="B197" s="8"/>
      <c r="C197" s="80"/>
      <c r="D197" s="80"/>
      <c r="E197" s="77"/>
      <c r="F197" s="6"/>
      <c r="G197" s="77"/>
      <c r="H197" s="6" t="str">
        <f t="shared" si="69"/>
        <v/>
      </c>
      <c r="I197" s="77"/>
      <c r="J197" s="6" t="str">
        <f t="shared" si="70"/>
        <v/>
      </c>
      <c r="K197" s="77"/>
      <c r="L197" s="6" t="str">
        <f t="shared" si="71"/>
        <v/>
      </c>
      <c r="M197" s="77"/>
      <c r="N197" s="6" t="str">
        <f t="shared" si="72"/>
        <v/>
      </c>
      <c r="O197" s="7">
        <f t="shared" si="73"/>
        <v>0</v>
      </c>
    </row>
    <row r="198" spans="2:15" hidden="1" x14ac:dyDescent="0.3">
      <c r="B198" s="8"/>
      <c r="C198" s="80"/>
      <c r="D198" s="10"/>
      <c r="E198" s="77"/>
      <c r="F198" s="6" t="str">
        <f t="shared" ref="F198:F200" si="74">IF(E198*$C198=0, "", E198*$C198)</f>
        <v/>
      </c>
      <c r="G198" s="77"/>
      <c r="H198" s="6" t="str">
        <f t="shared" si="69"/>
        <v/>
      </c>
      <c r="I198" s="77"/>
      <c r="J198" s="6" t="str">
        <f t="shared" si="70"/>
        <v/>
      </c>
      <c r="K198" s="77"/>
      <c r="L198" s="6" t="str">
        <f t="shared" si="71"/>
        <v/>
      </c>
      <c r="M198" s="77"/>
      <c r="N198" s="6" t="str">
        <f t="shared" si="72"/>
        <v/>
      </c>
      <c r="O198" s="7">
        <f t="shared" si="73"/>
        <v>0</v>
      </c>
    </row>
    <row r="199" spans="2:15" hidden="1" x14ac:dyDescent="0.3">
      <c r="B199" s="8"/>
      <c r="C199" s="80"/>
      <c r="D199" s="10"/>
      <c r="E199" s="77"/>
      <c r="F199" s="6" t="str">
        <f t="shared" si="74"/>
        <v/>
      </c>
      <c r="G199" s="77"/>
      <c r="H199" s="6" t="str">
        <f t="shared" si="69"/>
        <v/>
      </c>
      <c r="I199" s="77"/>
      <c r="J199" s="6" t="str">
        <f t="shared" si="70"/>
        <v/>
      </c>
      <c r="K199" s="77"/>
      <c r="L199" s="6" t="str">
        <f t="shared" si="71"/>
        <v/>
      </c>
      <c r="M199" s="77"/>
      <c r="N199" s="6" t="str">
        <f t="shared" si="72"/>
        <v/>
      </c>
      <c r="O199" s="7">
        <f t="shared" si="73"/>
        <v>0</v>
      </c>
    </row>
    <row r="200" spans="2:15" hidden="1" x14ac:dyDescent="0.3">
      <c r="B200" s="8"/>
      <c r="C200" s="80"/>
      <c r="D200" s="10"/>
      <c r="E200" s="77"/>
      <c r="F200" s="6" t="str">
        <f t="shared" si="74"/>
        <v/>
      </c>
      <c r="G200" s="77"/>
      <c r="H200" s="6" t="str">
        <f t="shared" si="69"/>
        <v/>
      </c>
      <c r="I200" s="77"/>
      <c r="J200" s="6" t="str">
        <f t="shared" si="70"/>
        <v/>
      </c>
      <c r="K200" s="77"/>
      <c r="L200" s="6" t="str">
        <f t="shared" si="71"/>
        <v/>
      </c>
      <c r="M200" s="77"/>
      <c r="N200" s="6" t="str">
        <f t="shared" si="72"/>
        <v/>
      </c>
      <c r="O200" s="7">
        <f t="shared" si="73"/>
        <v>0</v>
      </c>
    </row>
    <row r="201" spans="2:15" x14ac:dyDescent="0.3">
      <c r="B201" s="135" t="s">
        <v>20</v>
      </c>
      <c r="C201" s="136"/>
      <c r="D201" s="137"/>
      <c r="E201" s="140">
        <f>IF(SUM(F189:F200)=0, "",SUM(F189:F200))</f>
        <v>4474.5</v>
      </c>
      <c r="F201" s="141"/>
      <c r="G201" s="138">
        <f>IF(SUM(H189:H200)=0, "",SUM(H189:H200))</f>
        <v>3209.1</v>
      </c>
      <c r="H201" s="139"/>
      <c r="I201" s="142">
        <f>IF(SUM(J189:J200)=0, "",SUM(J189:J200))</f>
        <v>3797.2999999999997</v>
      </c>
      <c r="J201" s="143"/>
      <c r="K201" s="142" t="str">
        <f>IF(SUM(L189:L200)=0, "",SUM(L189:L200))</f>
        <v/>
      </c>
      <c r="L201" s="143"/>
      <c r="M201" s="142" t="str">
        <f>IF(SUM(N189:N200)=0, "",SUM(N189:N200))</f>
        <v/>
      </c>
      <c r="N201" s="144"/>
      <c r="O201" s="145">
        <f>SUM(O189:O200)</f>
        <v>3209.1</v>
      </c>
    </row>
    <row r="202" spans="2:15" x14ac:dyDescent="0.3">
      <c r="B202" s="135" t="s">
        <v>78</v>
      </c>
      <c r="C202" s="136"/>
      <c r="D202" s="137"/>
      <c r="E202" s="142"/>
      <c r="F202" s="143"/>
      <c r="G202" s="142"/>
      <c r="H202" s="143"/>
      <c r="I202" s="142"/>
      <c r="J202" s="144"/>
      <c r="K202" s="142" t="str">
        <f>K201</f>
        <v/>
      </c>
      <c r="L202" s="144"/>
      <c r="M202" s="142" t="str">
        <f>M201</f>
        <v/>
      </c>
      <c r="N202" s="144"/>
      <c r="O202" s="146"/>
    </row>
    <row r="203" spans="2:15" x14ac:dyDescent="0.3">
      <c r="B203" s="81"/>
      <c r="C203" s="81"/>
      <c r="D203" s="81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8"/>
    </row>
    <row r="204" spans="2:15" x14ac:dyDescent="0.3">
      <c r="B204" s="81"/>
      <c r="C204" s="81"/>
      <c r="D204" s="81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8"/>
    </row>
    <row r="205" spans="2:15" ht="34.799999999999997" x14ac:dyDescent="0.3">
      <c r="B205" s="20" t="s">
        <v>108</v>
      </c>
      <c r="C205" s="2"/>
      <c r="D205" s="72"/>
      <c r="E205" s="129" t="s">
        <v>72</v>
      </c>
      <c r="F205" s="130"/>
      <c r="G205" s="130"/>
      <c r="H205" s="130"/>
      <c r="I205" s="131"/>
      <c r="J205" s="131"/>
      <c r="K205" s="131"/>
      <c r="L205" s="131"/>
      <c r="M205" s="131"/>
      <c r="N205" s="131"/>
      <c r="O205" s="76" t="s">
        <v>73</v>
      </c>
    </row>
    <row r="206" spans="2:15" ht="17.399999999999999" customHeight="1" x14ac:dyDescent="0.3">
      <c r="B206" s="73"/>
      <c r="C206" s="2"/>
      <c r="D206" s="72"/>
      <c r="E206" s="129" t="s">
        <v>119</v>
      </c>
      <c r="F206" s="132"/>
      <c r="G206" s="129" t="s">
        <v>41</v>
      </c>
      <c r="H206" s="132"/>
      <c r="I206" s="129" t="s">
        <v>80</v>
      </c>
      <c r="J206" s="130"/>
      <c r="K206" s="129" t="s">
        <v>16</v>
      </c>
      <c r="L206" s="130"/>
      <c r="M206" s="129" t="s">
        <v>16</v>
      </c>
      <c r="N206" s="132"/>
      <c r="O206" s="133" t="s">
        <v>74</v>
      </c>
    </row>
    <row r="207" spans="2:15" ht="17.399999999999999" x14ac:dyDescent="0.3">
      <c r="B207" s="45" t="s">
        <v>264</v>
      </c>
      <c r="C207" s="78" t="s">
        <v>75</v>
      </c>
      <c r="D207" s="46" t="s">
        <v>76</v>
      </c>
      <c r="E207" s="47" t="s">
        <v>77</v>
      </c>
      <c r="F207" s="48" t="s">
        <v>20</v>
      </c>
      <c r="G207" s="47" t="s">
        <v>77</v>
      </c>
      <c r="H207" s="49" t="s">
        <v>20</v>
      </c>
      <c r="I207" s="47" t="s">
        <v>77</v>
      </c>
      <c r="J207" s="49" t="s">
        <v>20</v>
      </c>
      <c r="K207" s="47" t="s">
        <v>77</v>
      </c>
      <c r="L207" s="49" t="s">
        <v>20</v>
      </c>
      <c r="M207" s="47" t="s">
        <v>77</v>
      </c>
      <c r="N207" s="48" t="s">
        <v>20</v>
      </c>
      <c r="O207" s="134"/>
    </row>
    <row r="208" spans="2:15" x14ac:dyDescent="0.3">
      <c r="B208" s="8" t="s">
        <v>265</v>
      </c>
      <c r="C208" s="80">
        <v>3</v>
      </c>
      <c r="D208" s="80" t="s">
        <v>120</v>
      </c>
      <c r="E208" s="77">
        <v>900</v>
      </c>
      <c r="F208" s="6">
        <f t="shared" ref="F208" si="75">IF(E208*$C208=0, "", E208*$C208)</f>
        <v>2700</v>
      </c>
      <c r="G208" s="77">
        <v>720</v>
      </c>
      <c r="H208" s="6">
        <f t="shared" ref="H208" si="76">IF(G208*$C208=0, "", G208*$C208)</f>
        <v>2160</v>
      </c>
      <c r="I208" s="77">
        <v>960</v>
      </c>
      <c r="J208" s="6">
        <f t="shared" ref="J208" si="77">IF(I208*$C208=0, "", I208*$C208)</f>
        <v>2880</v>
      </c>
      <c r="K208" s="77"/>
      <c r="L208" s="6" t="str">
        <f t="shared" ref="L208:L219" si="78">IF(K208*$C208=0, "", K208*$C208)</f>
        <v/>
      </c>
      <c r="M208" s="77"/>
      <c r="N208" s="6" t="str">
        <f t="shared" ref="N208:N219" si="79">IF(M208*$C208=0, "", M208*$C208)</f>
        <v/>
      </c>
      <c r="O208" s="7">
        <f t="shared" ref="O208:O219" si="80">MIN(F208,H208,J208,L208,N208)</f>
        <v>2160</v>
      </c>
    </row>
    <row r="209" spans="2:15" x14ac:dyDescent="0.3">
      <c r="B209" s="8"/>
      <c r="C209" s="80"/>
      <c r="D209" s="80"/>
      <c r="E209" s="77"/>
      <c r="F209" s="6"/>
      <c r="G209" s="77"/>
      <c r="H209" s="6"/>
      <c r="I209" s="77"/>
      <c r="J209" s="6"/>
      <c r="K209" s="77"/>
      <c r="L209" s="6" t="str">
        <f t="shared" si="78"/>
        <v/>
      </c>
      <c r="M209" s="77"/>
      <c r="N209" s="6" t="str">
        <f t="shared" si="79"/>
        <v/>
      </c>
      <c r="O209" s="7">
        <f t="shared" si="80"/>
        <v>0</v>
      </c>
    </row>
    <row r="210" spans="2:15" hidden="1" x14ac:dyDescent="0.3">
      <c r="B210" s="8"/>
      <c r="C210" s="80"/>
      <c r="D210" s="80"/>
      <c r="E210" s="77"/>
      <c r="F210" s="6"/>
      <c r="G210" s="77"/>
      <c r="H210" s="6"/>
      <c r="I210" s="77"/>
      <c r="J210" s="6"/>
      <c r="K210" s="77"/>
      <c r="L210" s="6" t="str">
        <f t="shared" si="78"/>
        <v/>
      </c>
      <c r="M210" s="77"/>
      <c r="N210" s="6" t="str">
        <f t="shared" si="79"/>
        <v/>
      </c>
      <c r="O210" s="7">
        <f t="shared" si="80"/>
        <v>0</v>
      </c>
    </row>
    <row r="211" spans="2:15" hidden="1" x14ac:dyDescent="0.3">
      <c r="B211" s="8"/>
      <c r="C211" s="80"/>
      <c r="D211" s="80"/>
      <c r="E211" s="77"/>
      <c r="F211" s="6"/>
      <c r="G211" s="77"/>
      <c r="H211" s="6"/>
      <c r="I211" s="77"/>
      <c r="J211" s="6"/>
      <c r="K211" s="77"/>
      <c r="L211" s="6" t="str">
        <f t="shared" si="78"/>
        <v/>
      </c>
      <c r="M211" s="77"/>
      <c r="N211" s="6" t="str">
        <f t="shared" si="79"/>
        <v/>
      </c>
      <c r="O211" s="7">
        <f t="shared" si="80"/>
        <v>0</v>
      </c>
    </row>
    <row r="212" spans="2:15" hidden="1" x14ac:dyDescent="0.3">
      <c r="B212" s="8"/>
      <c r="C212" s="80"/>
      <c r="D212" s="80"/>
      <c r="E212" s="77"/>
      <c r="F212" s="6"/>
      <c r="G212" s="77"/>
      <c r="H212" s="6"/>
      <c r="I212" s="77"/>
      <c r="J212" s="6"/>
      <c r="K212" s="77"/>
      <c r="L212" s="6" t="str">
        <f t="shared" si="78"/>
        <v/>
      </c>
      <c r="M212" s="77"/>
      <c r="N212" s="6" t="str">
        <f t="shared" si="79"/>
        <v/>
      </c>
      <c r="O212" s="7">
        <f t="shared" si="80"/>
        <v>0</v>
      </c>
    </row>
    <row r="213" spans="2:15" hidden="1" x14ac:dyDescent="0.3">
      <c r="B213" s="8"/>
      <c r="C213" s="80"/>
      <c r="D213" s="80"/>
      <c r="E213" s="77"/>
      <c r="F213" s="6"/>
      <c r="G213" s="77"/>
      <c r="H213" s="6"/>
      <c r="I213" s="77"/>
      <c r="J213" s="6"/>
      <c r="K213" s="77"/>
      <c r="L213" s="6" t="str">
        <f t="shared" si="78"/>
        <v/>
      </c>
      <c r="M213" s="77"/>
      <c r="N213" s="6" t="str">
        <f t="shared" si="79"/>
        <v/>
      </c>
      <c r="O213" s="7">
        <f t="shared" si="80"/>
        <v>0</v>
      </c>
    </row>
    <row r="214" spans="2:15" hidden="1" x14ac:dyDescent="0.3">
      <c r="B214" s="8"/>
      <c r="C214" s="80"/>
      <c r="D214" s="80"/>
      <c r="E214" s="77"/>
      <c r="F214" s="6"/>
      <c r="G214" s="77"/>
      <c r="H214" s="6" t="str">
        <f t="shared" ref="H214:H219" si="81">IF(G214*$C214=0, "", G214*$C214)</f>
        <v/>
      </c>
      <c r="I214" s="77"/>
      <c r="J214" s="6" t="str">
        <f t="shared" ref="J214:J219" si="82">IF(I214*$C214=0, "", I214*$C214)</f>
        <v/>
      </c>
      <c r="K214" s="77"/>
      <c r="L214" s="6" t="str">
        <f t="shared" si="78"/>
        <v/>
      </c>
      <c r="M214" s="77"/>
      <c r="N214" s="6" t="str">
        <f t="shared" si="79"/>
        <v/>
      </c>
      <c r="O214" s="7">
        <f t="shared" si="80"/>
        <v>0</v>
      </c>
    </row>
    <row r="215" spans="2:15" hidden="1" x14ac:dyDescent="0.3">
      <c r="B215" s="8"/>
      <c r="C215" s="80"/>
      <c r="D215" s="80"/>
      <c r="E215" s="77"/>
      <c r="F215" s="6"/>
      <c r="G215" s="77"/>
      <c r="H215" s="6" t="str">
        <f t="shared" si="81"/>
        <v/>
      </c>
      <c r="I215" s="77"/>
      <c r="J215" s="6" t="str">
        <f t="shared" si="82"/>
        <v/>
      </c>
      <c r="K215" s="77"/>
      <c r="L215" s="6" t="str">
        <f t="shared" si="78"/>
        <v/>
      </c>
      <c r="M215" s="77"/>
      <c r="N215" s="6" t="str">
        <f t="shared" si="79"/>
        <v/>
      </c>
      <c r="O215" s="7">
        <f t="shared" si="80"/>
        <v>0</v>
      </c>
    </row>
    <row r="216" spans="2:15" hidden="1" x14ac:dyDescent="0.3">
      <c r="B216" s="8"/>
      <c r="C216" s="80"/>
      <c r="D216" s="80"/>
      <c r="E216" s="77"/>
      <c r="F216" s="6"/>
      <c r="G216" s="77"/>
      <c r="H216" s="6" t="str">
        <f t="shared" si="81"/>
        <v/>
      </c>
      <c r="I216" s="77"/>
      <c r="J216" s="6" t="str">
        <f t="shared" si="82"/>
        <v/>
      </c>
      <c r="K216" s="77"/>
      <c r="L216" s="6" t="str">
        <f t="shared" si="78"/>
        <v/>
      </c>
      <c r="M216" s="77"/>
      <c r="N216" s="6" t="str">
        <f t="shared" si="79"/>
        <v/>
      </c>
      <c r="O216" s="7">
        <f t="shared" si="80"/>
        <v>0</v>
      </c>
    </row>
    <row r="217" spans="2:15" hidden="1" x14ac:dyDescent="0.3">
      <c r="B217" s="8"/>
      <c r="C217" s="80"/>
      <c r="D217" s="10"/>
      <c r="E217" s="77"/>
      <c r="F217" s="6" t="str">
        <f t="shared" ref="F217:F219" si="83">IF(E217*$C217=0, "", E217*$C217)</f>
        <v/>
      </c>
      <c r="G217" s="77"/>
      <c r="H217" s="6" t="str">
        <f t="shared" si="81"/>
        <v/>
      </c>
      <c r="I217" s="77"/>
      <c r="J217" s="6" t="str">
        <f t="shared" si="82"/>
        <v/>
      </c>
      <c r="K217" s="77"/>
      <c r="L217" s="6" t="str">
        <f t="shared" si="78"/>
        <v/>
      </c>
      <c r="M217" s="77"/>
      <c r="N217" s="6" t="str">
        <f t="shared" si="79"/>
        <v/>
      </c>
      <c r="O217" s="7">
        <f t="shared" si="80"/>
        <v>0</v>
      </c>
    </row>
    <row r="218" spans="2:15" hidden="1" x14ac:dyDescent="0.3">
      <c r="B218" s="8"/>
      <c r="C218" s="80"/>
      <c r="D218" s="10"/>
      <c r="E218" s="77"/>
      <c r="F218" s="6" t="str">
        <f t="shared" si="83"/>
        <v/>
      </c>
      <c r="G218" s="77"/>
      <c r="H218" s="6" t="str">
        <f t="shared" si="81"/>
        <v/>
      </c>
      <c r="I218" s="77"/>
      <c r="J218" s="6" t="str">
        <f t="shared" si="82"/>
        <v/>
      </c>
      <c r="K218" s="77"/>
      <c r="L218" s="6" t="str">
        <f t="shared" si="78"/>
        <v/>
      </c>
      <c r="M218" s="77"/>
      <c r="N218" s="6" t="str">
        <f t="shared" si="79"/>
        <v/>
      </c>
      <c r="O218" s="7">
        <f t="shared" si="80"/>
        <v>0</v>
      </c>
    </row>
    <row r="219" spans="2:15" hidden="1" x14ac:dyDescent="0.3">
      <c r="B219" s="8"/>
      <c r="C219" s="80"/>
      <c r="D219" s="10"/>
      <c r="E219" s="77"/>
      <c r="F219" s="6" t="str">
        <f t="shared" si="83"/>
        <v/>
      </c>
      <c r="G219" s="77"/>
      <c r="H219" s="6" t="str">
        <f t="shared" si="81"/>
        <v/>
      </c>
      <c r="I219" s="77"/>
      <c r="J219" s="6" t="str">
        <f t="shared" si="82"/>
        <v/>
      </c>
      <c r="K219" s="77"/>
      <c r="L219" s="6" t="str">
        <f t="shared" si="78"/>
        <v/>
      </c>
      <c r="M219" s="77"/>
      <c r="N219" s="6" t="str">
        <f t="shared" si="79"/>
        <v/>
      </c>
      <c r="O219" s="7">
        <f t="shared" si="80"/>
        <v>0</v>
      </c>
    </row>
    <row r="220" spans="2:15" x14ac:dyDescent="0.3">
      <c r="B220" s="135" t="s">
        <v>20</v>
      </c>
      <c r="C220" s="136"/>
      <c r="D220" s="137"/>
      <c r="E220" s="140">
        <f>IF(SUM(F208:F219)=0, "",SUM(F208:F219))</f>
        <v>2700</v>
      </c>
      <c r="F220" s="141"/>
      <c r="G220" s="138">
        <f>IF(SUM(H208:H219)=0, "",SUM(H208:H219))</f>
        <v>2160</v>
      </c>
      <c r="H220" s="139"/>
      <c r="I220" s="142">
        <f>IF(SUM(J208:J219)=0, "",SUM(J208:J219))</f>
        <v>2880</v>
      </c>
      <c r="J220" s="143"/>
      <c r="K220" s="142" t="str">
        <f>IF(SUM(L208:L219)=0, "",SUM(L208:L219))</f>
        <v/>
      </c>
      <c r="L220" s="143"/>
      <c r="M220" s="142" t="str">
        <f>IF(SUM(N208:N219)=0, "",SUM(N208:N219))</f>
        <v/>
      </c>
      <c r="N220" s="144"/>
      <c r="O220" s="145">
        <f>SUM(O208:O219)</f>
        <v>2160</v>
      </c>
    </row>
    <row r="221" spans="2:15" x14ac:dyDescent="0.3">
      <c r="B221" s="135" t="s">
        <v>78</v>
      </c>
      <c r="C221" s="136"/>
      <c r="D221" s="137"/>
      <c r="E221" s="142"/>
      <c r="F221" s="143"/>
      <c r="G221" s="142"/>
      <c r="H221" s="143"/>
      <c r="I221" s="142"/>
      <c r="J221" s="144"/>
      <c r="K221" s="142" t="str">
        <f>K220</f>
        <v/>
      </c>
      <c r="L221" s="144"/>
      <c r="M221" s="142" t="str">
        <f>M220</f>
        <v/>
      </c>
      <c r="N221" s="144"/>
      <c r="O221" s="146"/>
    </row>
    <row r="222" spans="2:15" x14ac:dyDescent="0.3">
      <c r="B222" s="81"/>
      <c r="C222" s="81"/>
      <c r="D222" s="81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8"/>
    </row>
    <row r="223" spans="2:15" x14ac:dyDescent="0.3">
      <c r="B223" s="81"/>
      <c r="C223" s="81"/>
      <c r="D223" s="81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8"/>
    </row>
    <row r="224" spans="2:15" ht="34.799999999999997" x14ac:dyDescent="0.3">
      <c r="B224" s="20" t="s">
        <v>108</v>
      </c>
      <c r="C224" s="2"/>
      <c r="D224" s="72"/>
      <c r="E224" s="129" t="s">
        <v>72</v>
      </c>
      <c r="F224" s="130"/>
      <c r="G224" s="130"/>
      <c r="H224" s="130"/>
      <c r="I224" s="131"/>
      <c r="J224" s="131"/>
      <c r="K224" s="131"/>
      <c r="L224" s="131"/>
      <c r="M224" s="131"/>
      <c r="N224" s="131"/>
      <c r="O224" s="76" t="s">
        <v>73</v>
      </c>
    </row>
    <row r="225" spans="2:15" ht="17.399999999999999" customHeight="1" x14ac:dyDescent="0.3">
      <c r="B225" s="73"/>
      <c r="C225" s="2"/>
      <c r="D225" s="72"/>
      <c r="E225" s="129" t="s">
        <v>240</v>
      </c>
      <c r="F225" s="130"/>
      <c r="G225" s="129" t="s">
        <v>16</v>
      </c>
      <c r="H225" s="130"/>
      <c r="I225" s="129" t="s">
        <v>16</v>
      </c>
      <c r="J225" s="130"/>
      <c r="K225" s="129" t="s">
        <v>16</v>
      </c>
      <c r="L225" s="130"/>
      <c r="M225" s="129" t="s">
        <v>16</v>
      </c>
      <c r="N225" s="132"/>
      <c r="O225" s="133" t="s">
        <v>74</v>
      </c>
    </row>
    <row r="226" spans="2:15" ht="17.399999999999999" x14ac:dyDescent="0.3">
      <c r="B226" s="45" t="s">
        <v>239</v>
      </c>
      <c r="C226" s="78" t="s">
        <v>75</v>
      </c>
      <c r="D226" s="46" t="s">
        <v>76</v>
      </c>
      <c r="E226" s="47" t="s">
        <v>77</v>
      </c>
      <c r="F226" s="48" t="s">
        <v>20</v>
      </c>
      <c r="G226" s="47" t="s">
        <v>77</v>
      </c>
      <c r="H226" s="49" t="s">
        <v>20</v>
      </c>
      <c r="I226" s="47" t="s">
        <v>77</v>
      </c>
      <c r="J226" s="49" t="s">
        <v>20</v>
      </c>
      <c r="K226" s="47" t="s">
        <v>77</v>
      </c>
      <c r="L226" s="49" t="s">
        <v>20</v>
      </c>
      <c r="M226" s="47" t="s">
        <v>77</v>
      </c>
      <c r="N226" s="48" t="s">
        <v>20</v>
      </c>
      <c r="O226" s="134"/>
    </row>
    <row r="227" spans="2:15" x14ac:dyDescent="0.3">
      <c r="B227" s="8" t="s">
        <v>266</v>
      </c>
      <c r="C227" s="80">
        <v>2</v>
      </c>
      <c r="D227" s="80" t="s">
        <v>121</v>
      </c>
      <c r="E227" s="77">
        <v>900</v>
      </c>
      <c r="F227" s="6">
        <f t="shared" ref="F227" si="84">IF(E227*$C227=0, "", E227*$C227)</f>
        <v>1800</v>
      </c>
      <c r="G227" s="77"/>
      <c r="H227" s="6"/>
      <c r="I227" s="77"/>
      <c r="J227" s="6"/>
      <c r="K227" s="77"/>
      <c r="L227" s="6" t="str">
        <f t="shared" ref="L227:L238" si="85">IF(K227*$C227=0, "", K227*$C227)</f>
        <v/>
      </c>
      <c r="M227" s="77"/>
      <c r="N227" s="6" t="str">
        <f t="shared" ref="N227:N238" si="86">IF(M227*$C227=0, "", M227*$C227)</f>
        <v/>
      </c>
      <c r="O227" s="7">
        <f t="shared" ref="O227:O238" si="87">MIN(F227,H227,J227,L227,N227)</f>
        <v>1800</v>
      </c>
    </row>
    <row r="228" spans="2:15" x14ac:dyDescent="0.3">
      <c r="B228" s="8"/>
      <c r="C228" s="80"/>
      <c r="D228" s="80"/>
      <c r="E228" s="77"/>
      <c r="F228" s="6"/>
      <c r="G228" s="77"/>
      <c r="H228" s="6"/>
      <c r="I228" s="77"/>
      <c r="J228" s="6"/>
      <c r="K228" s="77"/>
      <c r="L228" s="6" t="str">
        <f t="shared" si="85"/>
        <v/>
      </c>
      <c r="M228" s="77"/>
      <c r="N228" s="6" t="str">
        <f t="shared" si="86"/>
        <v/>
      </c>
      <c r="O228" s="7">
        <f t="shared" si="87"/>
        <v>0</v>
      </c>
    </row>
    <row r="229" spans="2:15" hidden="1" x14ac:dyDescent="0.3">
      <c r="B229" s="8"/>
      <c r="C229" s="80"/>
      <c r="D229" s="80"/>
      <c r="E229" s="77"/>
      <c r="F229" s="6"/>
      <c r="G229" s="77"/>
      <c r="H229" s="6"/>
      <c r="I229" s="77"/>
      <c r="J229" s="6"/>
      <c r="K229" s="77"/>
      <c r="L229" s="6" t="str">
        <f t="shared" si="85"/>
        <v/>
      </c>
      <c r="M229" s="77"/>
      <c r="N229" s="6" t="str">
        <f t="shared" si="86"/>
        <v/>
      </c>
      <c r="O229" s="7">
        <f t="shared" si="87"/>
        <v>0</v>
      </c>
    </row>
    <row r="230" spans="2:15" hidden="1" x14ac:dyDescent="0.3">
      <c r="B230" s="8"/>
      <c r="C230" s="80"/>
      <c r="D230" s="80"/>
      <c r="E230" s="77"/>
      <c r="F230" s="6"/>
      <c r="G230" s="77"/>
      <c r="H230" s="6"/>
      <c r="I230" s="77"/>
      <c r="J230" s="6"/>
      <c r="K230" s="77"/>
      <c r="L230" s="6" t="str">
        <f t="shared" si="85"/>
        <v/>
      </c>
      <c r="M230" s="77"/>
      <c r="N230" s="6" t="str">
        <f t="shared" si="86"/>
        <v/>
      </c>
      <c r="O230" s="7">
        <f t="shared" si="87"/>
        <v>0</v>
      </c>
    </row>
    <row r="231" spans="2:15" hidden="1" x14ac:dyDescent="0.3">
      <c r="B231" s="8"/>
      <c r="C231" s="80"/>
      <c r="D231" s="80"/>
      <c r="E231" s="77"/>
      <c r="F231" s="6"/>
      <c r="G231" s="77"/>
      <c r="H231" s="6"/>
      <c r="I231" s="77"/>
      <c r="J231" s="6"/>
      <c r="K231" s="77"/>
      <c r="L231" s="6" t="str">
        <f t="shared" si="85"/>
        <v/>
      </c>
      <c r="M231" s="77"/>
      <c r="N231" s="6" t="str">
        <f t="shared" si="86"/>
        <v/>
      </c>
      <c r="O231" s="7">
        <f t="shared" si="87"/>
        <v>0</v>
      </c>
    </row>
    <row r="232" spans="2:15" hidden="1" x14ac:dyDescent="0.3">
      <c r="B232" s="8"/>
      <c r="C232" s="80"/>
      <c r="D232" s="80"/>
      <c r="E232" s="77"/>
      <c r="F232" s="6"/>
      <c r="G232" s="77"/>
      <c r="H232" s="6"/>
      <c r="I232" s="77"/>
      <c r="J232" s="6"/>
      <c r="K232" s="77"/>
      <c r="L232" s="6" t="str">
        <f t="shared" si="85"/>
        <v/>
      </c>
      <c r="M232" s="77"/>
      <c r="N232" s="6" t="str">
        <f t="shared" si="86"/>
        <v/>
      </c>
      <c r="O232" s="7">
        <f t="shared" si="87"/>
        <v>0</v>
      </c>
    </row>
    <row r="233" spans="2:15" hidden="1" x14ac:dyDescent="0.3">
      <c r="B233" s="8"/>
      <c r="C233" s="80"/>
      <c r="D233" s="80"/>
      <c r="E233" s="77"/>
      <c r="F233" s="6"/>
      <c r="G233" s="77"/>
      <c r="H233" s="6" t="str">
        <f t="shared" ref="H233:H238" si="88">IF(G233*$C233=0, "", G233*$C233)</f>
        <v/>
      </c>
      <c r="I233" s="77"/>
      <c r="J233" s="6" t="str">
        <f t="shared" ref="J233:J238" si="89">IF(I233*$C233=0, "", I233*$C233)</f>
        <v/>
      </c>
      <c r="K233" s="77"/>
      <c r="L233" s="6" t="str">
        <f t="shared" si="85"/>
        <v/>
      </c>
      <c r="M233" s="77"/>
      <c r="N233" s="6" t="str">
        <f t="shared" si="86"/>
        <v/>
      </c>
      <c r="O233" s="7">
        <f t="shared" si="87"/>
        <v>0</v>
      </c>
    </row>
    <row r="234" spans="2:15" hidden="1" x14ac:dyDescent="0.3">
      <c r="B234" s="8"/>
      <c r="C234" s="80"/>
      <c r="D234" s="80"/>
      <c r="E234" s="77"/>
      <c r="F234" s="6"/>
      <c r="G234" s="77"/>
      <c r="H234" s="6" t="str">
        <f t="shared" si="88"/>
        <v/>
      </c>
      <c r="I234" s="77"/>
      <c r="J234" s="6" t="str">
        <f t="shared" si="89"/>
        <v/>
      </c>
      <c r="K234" s="77"/>
      <c r="L234" s="6" t="str">
        <f t="shared" si="85"/>
        <v/>
      </c>
      <c r="M234" s="77"/>
      <c r="N234" s="6" t="str">
        <f t="shared" si="86"/>
        <v/>
      </c>
      <c r="O234" s="7">
        <f t="shared" si="87"/>
        <v>0</v>
      </c>
    </row>
    <row r="235" spans="2:15" hidden="1" x14ac:dyDescent="0.3">
      <c r="B235" s="8"/>
      <c r="C235" s="80"/>
      <c r="D235" s="80"/>
      <c r="E235" s="77"/>
      <c r="F235" s="6"/>
      <c r="G235" s="77"/>
      <c r="H235" s="6" t="str">
        <f t="shared" si="88"/>
        <v/>
      </c>
      <c r="I235" s="77"/>
      <c r="J235" s="6" t="str">
        <f t="shared" si="89"/>
        <v/>
      </c>
      <c r="K235" s="77"/>
      <c r="L235" s="6" t="str">
        <f t="shared" si="85"/>
        <v/>
      </c>
      <c r="M235" s="77"/>
      <c r="N235" s="6" t="str">
        <f t="shared" si="86"/>
        <v/>
      </c>
      <c r="O235" s="7">
        <f t="shared" si="87"/>
        <v>0</v>
      </c>
    </row>
    <row r="236" spans="2:15" hidden="1" x14ac:dyDescent="0.3">
      <c r="B236" s="8"/>
      <c r="C236" s="80"/>
      <c r="D236" s="10"/>
      <c r="E236" s="77"/>
      <c r="F236" s="6" t="str">
        <f t="shared" ref="F236:F238" si="90">IF(E236*$C236=0, "", E236*$C236)</f>
        <v/>
      </c>
      <c r="G236" s="77"/>
      <c r="H236" s="6" t="str">
        <f t="shared" si="88"/>
        <v/>
      </c>
      <c r="I236" s="77"/>
      <c r="J236" s="6" t="str">
        <f t="shared" si="89"/>
        <v/>
      </c>
      <c r="K236" s="77"/>
      <c r="L236" s="6" t="str">
        <f t="shared" si="85"/>
        <v/>
      </c>
      <c r="M236" s="77"/>
      <c r="N236" s="6" t="str">
        <f t="shared" si="86"/>
        <v/>
      </c>
      <c r="O236" s="7">
        <f t="shared" si="87"/>
        <v>0</v>
      </c>
    </row>
    <row r="237" spans="2:15" hidden="1" x14ac:dyDescent="0.3">
      <c r="B237" s="8"/>
      <c r="C237" s="80"/>
      <c r="D237" s="10"/>
      <c r="E237" s="77"/>
      <c r="F237" s="6" t="str">
        <f t="shared" si="90"/>
        <v/>
      </c>
      <c r="G237" s="77"/>
      <c r="H237" s="6" t="str">
        <f t="shared" si="88"/>
        <v/>
      </c>
      <c r="I237" s="77"/>
      <c r="J237" s="6" t="str">
        <f t="shared" si="89"/>
        <v/>
      </c>
      <c r="K237" s="77"/>
      <c r="L237" s="6" t="str">
        <f t="shared" si="85"/>
        <v/>
      </c>
      <c r="M237" s="77"/>
      <c r="N237" s="6" t="str">
        <f t="shared" si="86"/>
        <v/>
      </c>
      <c r="O237" s="7">
        <f t="shared" si="87"/>
        <v>0</v>
      </c>
    </row>
    <row r="238" spans="2:15" hidden="1" x14ac:dyDescent="0.3">
      <c r="B238" s="8"/>
      <c r="C238" s="80"/>
      <c r="D238" s="10"/>
      <c r="E238" s="77"/>
      <c r="F238" s="6" t="str">
        <f t="shared" si="90"/>
        <v/>
      </c>
      <c r="G238" s="77"/>
      <c r="H238" s="6" t="str">
        <f t="shared" si="88"/>
        <v/>
      </c>
      <c r="I238" s="77"/>
      <c r="J238" s="6" t="str">
        <f t="shared" si="89"/>
        <v/>
      </c>
      <c r="K238" s="77"/>
      <c r="L238" s="6" t="str">
        <f t="shared" si="85"/>
        <v/>
      </c>
      <c r="M238" s="77"/>
      <c r="N238" s="6" t="str">
        <f t="shared" si="86"/>
        <v/>
      </c>
      <c r="O238" s="7">
        <f t="shared" si="87"/>
        <v>0</v>
      </c>
    </row>
    <row r="239" spans="2:15" x14ac:dyDescent="0.3">
      <c r="B239" s="135" t="s">
        <v>20</v>
      </c>
      <c r="C239" s="136"/>
      <c r="D239" s="137"/>
      <c r="E239" s="138">
        <f>IF(SUM(F227:F238)=0, "",SUM(F227:F238))</f>
        <v>1800</v>
      </c>
      <c r="F239" s="139"/>
      <c r="G239" s="140" t="str">
        <f>IF(SUM(H227:H238)=0, "",SUM(H227:H238))</f>
        <v/>
      </c>
      <c r="H239" s="141"/>
      <c r="I239" s="142" t="str">
        <f>IF(SUM(J227:J238)=0, "",SUM(J227:J238))</f>
        <v/>
      </c>
      <c r="J239" s="143"/>
      <c r="K239" s="142" t="str">
        <f>IF(SUM(L227:L238)=0, "",SUM(L227:L238))</f>
        <v/>
      </c>
      <c r="L239" s="143"/>
      <c r="M239" s="142" t="str">
        <f>IF(SUM(N227:N238)=0, "",SUM(N227:N238))</f>
        <v/>
      </c>
      <c r="N239" s="144"/>
      <c r="O239" s="145">
        <f>SUM(O227:O238)</f>
        <v>1800</v>
      </c>
    </row>
    <row r="240" spans="2:15" x14ac:dyDescent="0.3">
      <c r="B240" s="135" t="s">
        <v>78</v>
      </c>
      <c r="C240" s="136"/>
      <c r="D240" s="137"/>
      <c r="E240" s="142"/>
      <c r="F240" s="143"/>
      <c r="G240" s="142"/>
      <c r="H240" s="143"/>
      <c r="I240" s="142"/>
      <c r="J240" s="144"/>
      <c r="K240" s="142" t="str">
        <f>K239</f>
        <v/>
      </c>
      <c r="L240" s="144"/>
      <c r="M240" s="142" t="str">
        <f>M239</f>
        <v/>
      </c>
      <c r="N240" s="144"/>
      <c r="O240" s="146"/>
    </row>
    <row r="241" spans="2:15" x14ac:dyDescent="0.3">
      <c r="B241" s="81"/>
      <c r="C241" s="81"/>
      <c r="D241" s="81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8"/>
    </row>
    <row r="242" spans="2:15" x14ac:dyDescent="0.3">
      <c r="B242" s="81"/>
      <c r="C242" s="81"/>
      <c r="D242" s="81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8"/>
    </row>
    <row r="243" spans="2:15" ht="34.799999999999997" x14ac:dyDescent="0.3">
      <c r="B243" s="20" t="s">
        <v>108</v>
      </c>
      <c r="C243" s="2"/>
      <c r="D243" s="72"/>
      <c r="E243" s="129" t="s">
        <v>72</v>
      </c>
      <c r="F243" s="130"/>
      <c r="G243" s="130"/>
      <c r="H243" s="130"/>
      <c r="I243" s="131"/>
      <c r="J243" s="131"/>
      <c r="K243" s="131"/>
      <c r="L243" s="131"/>
      <c r="M243" s="131"/>
      <c r="N243" s="131"/>
      <c r="O243" s="76" t="s">
        <v>73</v>
      </c>
    </row>
    <row r="244" spans="2:15" ht="17.399999999999999" customHeight="1" x14ac:dyDescent="0.3">
      <c r="B244" s="73"/>
      <c r="C244" s="2"/>
      <c r="D244" s="72"/>
      <c r="E244" s="129" t="s">
        <v>122</v>
      </c>
      <c r="F244" s="132"/>
      <c r="G244" s="129" t="s">
        <v>45</v>
      </c>
      <c r="H244" s="132"/>
      <c r="I244" s="129" t="s">
        <v>16</v>
      </c>
      <c r="J244" s="130"/>
      <c r="K244" s="129" t="s">
        <v>16</v>
      </c>
      <c r="L244" s="130"/>
      <c r="M244" s="129" t="s">
        <v>16</v>
      </c>
      <c r="N244" s="132"/>
      <c r="O244" s="133" t="s">
        <v>74</v>
      </c>
    </row>
    <row r="245" spans="2:15" ht="17.399999999999999" x14ac:dyDescent="0.3">
      <c r="B245" s="45" t="s">
        <v>44</v>
      </c>
      <c r="C245" s="78" t="s">
        <v>75</v>
      </c>
      <c r="D245" s="46" t="s">
        <v>76</v>
      </c>
      <c r="E245" s="47" t="s">
        <v>77</v>
      </c>
      <c r="F245" s="48" t="s">
        <v>20</v>
      </c>
      <c r="G245" s="47" t="s">
        <v>77</v>
      </c>
      <c r="H245" s="49" t="s">
        <v>20</v>
      </c>
      <c r="I245" s="47" t="s">
        <v>77</v>
      </c>
      <c r="J245" s="49" t="s">
        <v>20</v>
      </c>
      <c r="K245" s="47" t="s">
        <v>77</v>
      </c>
      <c r="L245" s="49" t="s">
        <v>20</v>
      </c>
      <c r="M245" s="47" t="s">
        <v>77</v>
      </c>
      <c r="N245" s="48" t="s">
        <v>20</v>
      </c>
      <c r="O245" s="134"/>
    </row>
    <row r="246" spans="2:15" x14ac:dyDescent="0.3">
      <c r="B246" s="8" t="s">
        <v>267</v>
      </c>
      <c r="C246" s="80">
        <v>1</v>
      </c>
      <c r="D246" s="80" t="s">
        <v>21</v>
      </c>
      <c r="E246" s="77">
        <v>13300</v>
      </c>
      <c r="F246" s="6">
        <f t="shared" ref="F246" si="91">IF(E246*$C246=0, "", E246*$C246)</f>
        <v>13300</v>
      </c>
      <c r="G246" s="77">
        <v>14978.86</v>
      </c>
      <c r="H246" s="6">
        <f t="shared" ref="H246" si="92">IF(G246*$C246=0, "", G246*$C246)</f>
        <v>14978.86</v>
      </c>
      <c r="I246" s="77"/>
      <c r="J246" s="6"/>
      <c r="K246" s="77"/>
      <c r="L246" s="6" t="str">
        <f t="shared" ref="L246:L257" si="93">IF(K246*$C246=0, "", K246*$C246)</f>
        <v/>
      </c>
      <c r="M246" s="77"/>
      <c r="N246" s="6" t="str">
        <f t="shared" ref="N246:N257" si="94">IF(M246*$C246=0, "", M246*$C246)</f>
        <v/>
      </c>
      <c r="O246" s="7">
        <f t="shared" ref="O246:O257" si="95">MIN(F246,H246,J246,L246,N246)</f>
        <v>13300</v>
      </c>
    </row>
    <row r="247" spans="2:15" x14ac:dyDescent="0.3">
      <c r="B247" s="8"/>
      <c r="C247" s="80"/>
      <c r="D247" s="80"/>
      <c r="E247" s="77"/>
      <c r="F247" s="6"/>
      <c r="G247" s="77"/>
      <c r="H247" s="6"/>
      <c r="I247" s="77"/>
      <c r="J247" s="6"/>
      <c r="K247" s="77"/>
      <c r="L247" s="6" t="str">
        <f t="shared" si="93"/>
        <v/>
      </c>
      <c r="M247" s="77"/>
      <c r="N247" s="6" t="str">
        <f t="shared" si="94"/>
        <v/>
      </c>
      <c r="O247" s="7">
        <f t="shared" si="95"/>
        <v>0</v>
      </c>
    </row>
    <row r="248" spans="2:15" hidden="1" x14ac:dyDescent="0.3">
      <c r="B248" s="8"/>
      <c r="C248" s="80"/>
      <c r="D248" s="80"/>
      <c r="E248" s="77"/>
      <c r="F248" s="6"/>
      <c r="G248" s="77"/>
      <c r="H248" s="6"/>
      <c r="I248" s="77"/>
      <c r="J248" s="6"/>
      <c r="K248" s="77"/>
      <c r="L248" s="6" t="str">
        <f t="shared" si="93"/>
        <v/>
      </c>
      <c r="M248" s="77"/>
      <c r="N248" s="6" t="str">
        <f t="shared" si="94"/>
        <v/>
      </c>
      <c r="O248" s="7">
        <f t="shared" si="95"/>
        <v>0</v>
      </c>
    </row>
    <row r="249" spans="2:15" hidden="1" x14ac:dyDescent="0.3">
      <c r="B249" s="8"/>
      <c r="C249" s="80"/>
      <c r="D249" s="80"/>
      <c r="E249" s="77"/>
      <c r="F249" s="6"/>
      <c r="G249" s="77"/>
      <c r="H249" s="6"/>
      <c r="I249" s="77"/>
      <c r="J249" s="6"/>
      <c r="K249" s="77"/>
      <c r="L249" s="6" t="str">
        <f t="shared" si="93"/>
        <v/>
      </c>
      <c r="M249" s="77"/>
      <c r="N249" s="6" t="str">
        <f t="shared" si="94"/>
        <v/>
      </c>
      <c r="O249" s="7">
        <f t="shared" si="95"/>
        <v>0</v>
      </c>
    </row>
    <row r="250" spans="2:15" hidden="1" x14ac:dyDescent="0.3">
      <c r="B250" s="8"/>
      <c r="C250" s="80"/>
      <c r="D250" s="80"/>
      <c r="E250" s="77"/>
      <c r="F250" s="6"/>
      <c r="G250" s="77"/>
      <c r="H250" s="6"/>
      <c r="I250" s="77"/>
      <c r="J250" s="6"/>
      <c r="K250" s="77"/>
      <c r="L250" s="6" t="str">
        <f t="shared" si="93"/>
        <v/>
      </c>
      <c r="M250" s="77"/>
      <c r="N250" s="6" t="str">
        <f t="shared" si="94"/>
        <v/>
      </c>
      <c r="O250" s="7">
        <f t="shared" si="95"/>
        <v>0</v>
      </c>
    </row>
    <row r="251" spans="2:15" hidden="1" x14ac:dyDescent="0.3">
      <c r="B251" s="8"/>
      <c r="C251" s="80"/>
      <c r="D251" s="80"/>
      <c r="E251" s="77"/>
      <c r="F251" s="6"/>
      <c r="G251" s="77"/>
      <c r="H251" s="6"/>
      <c r="I251" s="77"/>
      <c r="J251" s="6"/>
      <c r="K251" s="77"/>
      <c r="L251" s="6" t="str">
        <f t="shared" si="93"/>
        <v/>
      </c>
      <c r="M251" s="77"/>
      <c r="N251" s="6" t="str">
        <f t="shared" si="94"/>
        <v/>
      </c>
      <c r="O251" s="7">
        <f t="shared" si="95"/>
        <v>0</v>
      </c>
    </row>
    <row r="252" spans="2:15" hidden="1" x14ac:dyDescent="0.3">
      <c r="B252" s="8"/>
      <c r="C252" s="80"/>
      <c r="D252" s="80"/>
      <c r="E252" s="77"/>
      <c r="F252" s="6"/>
      <c r="G252" s="77"/>
      <c r="H252" s="6" t="str">
        <f t="shared" ref="H252:H257" si="96">IF(G252*$C252=0, "", G252*$C252)</f>
        <v/>
      </c>
      <c r="I252" s="77"/>
      <c r="J252" s="6" t="str">
        <f t="shared" ref="J252:J257" si="97">IF(I252*$C252=0, "", I252*$C252)</f>
        <v/>
      </c>
      <c r="K252" s="77"/>
      <c r="L252" s="6" t="str">
        <f t="shared" si="93"/>
        <v/>
      </c>
      <c r="M252" s="77"/>
      <c r="N252" s="6" t="str">
        <f t="shared" si="94"/>
        <v/>
      </c>
      <c r="O252" s="7">
        <f t="shared" si="95"/>
        <v>0</v>
      </c>
    </row>
    <row r="253" spans="2:15" hidden="1" x14ac:dyDescent="0.3">
      <c r="B253" s="8"/>
      <c r="C253" s="80"/>
      <c r="D253" s="80"/>
      <c r="E253" s="77"/>
      <c r="F253" s="6"/>
      <c r="G253" s="77"/>
      <c r="H253" s="6" t="str">
        <f t="shared" si="96"/>
        <v/>
      </c>
      <c r="I253" s="77"/>
      <c r="J253" s="6" t="str">
        <f t="shared" si="97"/>
        <v/>
      </c>
      <c r="K253" s="77"/>
      <c r="L253" s="6" t="str">
        <f t="shared" si="93"/>
        <v/>
      </c>
      <c r="M253" s="77"/>
      <c r="N253" s="6" t="str">
        <f t="shared" si="94"/>
        <v/>
      </c>
      <c r="O253" s="7">
        <f t="shared" si="95"/>
        <v>0</v>
      </c>
    </row>
    <row r="254" spans="2:15" hidden="1" x14ac:dyDescent="0.3">
      <c r="B254" s="8"/>
      <c r="C254" s="80"/>
      <c r="D254" s="80"/>
      <c r="E254" s="77"/>
      <c r="F254" s="6"/>
      <c r="G254" s="77"/>
      <c r="H254" s="6" t="str">
        <f t="shared" si="96"/>
        <v/>
      </c>
      <c r="I254" s="77"/>
      <c r="J254" s="6" t="str">
        <f t="shared" si="97"/>
        <v/>
      </c>
      <c r="K254" s="77"/>
      <c r="L254" s="6" t="str">
        <f t="shared" si="93"/>
        <v/>
      </c>
      <c r="M254" s="77"/>
      <c r="N254" s="6" t="str">
        <f t="shared" si="94"/>
        <v/>
      </c>
      <c r="O254" s="7">
        <f t="shared" si="95"/>
        <v>0</v>
      </c>
    </row>
    <row r="255" spans="2:15" hidden="1" x14ac:dyDescent="0.3">
      <c r="B255" s="8"/>
      <c r="C255" s="80"/>
      <c r="D255" s="10"/>
      <c r="E255" s="77"/>
      <c r="F255" s="6" t="str">
        <f t="shared" ref="F255:F257" si="98">IF(E255*$C255=0, "", E255*$C255)</f>
        <v/>
      </c>
      <c r="G255" s="77"/>
      <c r="H255" s="6" t="str">
        <f t="shared" si="96"/>
        <v/>
      </c>
      <c r="I255" s="77"/>
      <c r="J255" s="6" t="str">
        <f t="shared" si="97"/>
        <v/>
      </c>
      <c r="K255" s="77"/>
      <c r="L255" s="6" t="str">
        <f t="shared" si="93"/>
        <v/>
      </c>
      <c r="M255" s="77"/>
      <c r="N255" s="6" t="str">
        <f t="shared" si="94"/>
        <v/>
      </c>
      <c r="O255" s="7">
        <f t="shared" si="95"/>
        <v>0</v>
      </c>
    </row>
    <row r="256" spans="2:15" hidden="1" x14ac:dyDescent="0.3">
      <c r="B256" s="8"/>
      <c r="C256" s="80"/>
      <c r="D256" s="10"/>
      <c r="E256" s="77"/>
      <c r="F256" s="6" t="str">
        <f t="shared" si="98"/>
        <v/>
      </c>
      <c r="G256" s="77"/>
      <c r="H256" s="6" t="str">
        <f t="shared" si="96"/>
        <v/>
      </c>
      <c r="I256" s="77"/>
      <c r="J256" s="6" t="str">
        <f t="shared" si="97"/>
        <v/>
      </c>
      <c r="K256" s="77"/>
      <c r="L256" s="6" t="str">
        <f t="shared" si="93"/>
        <v/>
      </c>
      <c r="M256" s="77"/>
      <c r="N256" s="6" t="str">
        <f t="shared" si="94"/>
        <v/>
      </c>
      <c r="O256" s="7">
        <f t="shared" si="95"/>
        <v>0</v>
      </c>
    </row>
    <row r="257" spans="2:15" hidden="1" x14ac:dyDescent="0.3">
      <c r="B257" s="8"/>
      <c r="C257" s="80"/>
      <c r="D257" s="10"/>
      <c r="E257" s="77"/>
      <c r="F257" s="6" t="str">
        <f t="shared" si="98"/>
        <v/>
      </c>
      <c r="G257" s="77"/>
      <c r="H257" s="6" t="str">
        <f t="shared" si="96"/>
        <v/>
      </c>
      <c r="I257" s="77"/>
      <c r="J257" s="6" t="str">
        <f t="shared" si="97"/>
        <v/>
      </c>
      <c r="K257" s="77"/>
      <c r="L257" s="6" t="str">
        <f t="shared" si="93"/>
        <v/>
      </c>
      <c r="M257" s="77"/>
      <c r="N257" s="6" t="str">
        <f t="shared" si="94"/>
        <v/>
      </c>
      <c r="O257" s="7">
        <f t="shared" si="95"/>
        <v>0</v>
      </c>
    </row>
    <row r="258" spans="2:15" x14ac:dyDescent="0.3">
      <c r="B258" s="135" t="s">
        <v>20</v>
      </c>
      <c r="C258" s="136"/>
      <c r="D258" s="137"/>
      <c r="E258" s="140">
        <f>IF(SUM(F246:F257)=0, "",SUM(F246:F257))</f>
        <v>13300</v>
      </c>
      <c r="F258" s="141"/>
      <c r="G258" s="138">
        <f>IF(SUM(H246:H257)=0, "",SUM(H246:H257))</f>
        <v>14978.86</v>
      </c>
      <c r="H258" s="139"/>
      <c r="I258" s="142" t="str">
        <f>IF(SUM(J246:J257)=0, "",SUM(J246:J257))</f>
        <v/>
      </c>
      <c r="J258" s="143"/>
      <c r="K258" s="142" t="str">
        <f>IF(SUM(L246:L257)=0, "",SUM(L246:L257))</f>
        <v/>
      </c>
      <c r="L258" s="143"/>
      <c r="M258" s="142" t="str">
        <f>IF(SUM(N246:N257)=0, "",SUM(N246:N257))</f>
        <v/>
      </c>
      <c r="N258" s="144"/>
      <c r="O258" s="145">
        <f>SUM(O246:O257)</f>
        <v>13300</v>
      </c>
    </row>
    <row r="259" spans="2:15" x14ac:dyDescent="0.3">
      <c r="B259" s="135" t="s">
        <v>78</v>
      </c>
      <c r="C259" s="136"/>
      <c r="D259" s="137"/>
      <c r="E259" s="142"/>
      <c r="F259" s="143"/>
      <c r="G259" s="142"/>
      <c r="H259" s="143"/>
      <c r="I259" s="142"/>
      <c r="J259" s="144"/>
      <c r="K259" s="142" t="str">
        <f>K258</f>
        <v/>
      </c>
      <c r="L259" s="144"/>
      <c r="M259" s="142" t="str">
        <f>M258</f>
        <v/>
      </c>
      <c r="N259" s="144"/>
      <c r="O259" s="146"/>
    </row>
    <row r="260" spans="2:15" x14ac:dyDescent="0.3">
      <c r="B260" s="81"/>
      <c r="C260" s="81"/>
      <c r="D260" s="81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8"/>
    </row>
    <row r="261" spans="2:15" x14ac:dyDescent="0.3">
      <c r="B261" s="81"/>
      <c r="C261" s="81"/>
      <c r="D261" s="81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8"/>
    </row>
    <row r="262" spans="2:15" ht="34.799999999999997" x14ac:dyDescent="0.3">
      <c r="B262" s="20" t="s">
        <v>108</v>
      </c>
      <c r="C262" s="2"/>
      <c r="D262" s="72"/>
      <c r="E262" s="129" t="s">
        <v>72</v>
      </c>
      <c r="F262" s="130"/>
      <c r="G262" s="130"/>
      <c r="H262" s="130"/>
      <c r="I262" s="131"/>
      <c r="J262" s="131"/>
      <c r="K262" s="131"/>
      <c r="L262" s="131"/>
      <c r="M262" s="131"/>
      <c r="N262" s="131"/>
      <c r="O262" s="76" t="s">
        <v>73</v>
      </c>
    </row>
    <row r="263" spans="2:15" ht="17.399999999999999" customHeight="1" x14ac:dyDescent="0.3">
      <c r="B263" s="73"/>
      <c r="C263" s="2"/>
      <c r="D263" s="72"/>
      <c r="E263" s="129" t="s">
        <v>43</v>
      </c>
      <c r="F263" s="130"/>
      <c r="G263" s="129" t="s">
        <v>24</v>
      </c>
      <c r="H263" s="130"/>
      <c r="I263" s="129" t="s">
        <v>16</v>
      </c>
      <c r="J263" s="130"/>
      <c r="K263" s="129" t="s">
        <v>16</v>
      </c>
      <c r="L263" s="130"/>
      <c r="M263" s="129" t="s">
        <v>16</v>
      </c>
      <c r="N263" s="132"/>
      <c r="O263" s="133" t="s">
        <v>74</v>
      </c>
    </row>
    <row r="264" spans="2:15" ht="17.399999999999999" x14ac:dyDescent="0.3">
      <c r="B264" s="45" t="s">
        <v>42</v>
      </c>
      <c r="C264" s="78" t="s">
        <v>75</v>
      </c>
      <c r="D264" s="46" t="s">
        <v>76</v>
      </c>
      <c r="E264" s="47" t="s">
        <v>77</v>
      </c>
      <c r="F264" s="48" t="s">
        <v>20</v>
      </c>
      <c r="G264" s="47" t="s">
        <v>77</v>
      </c>
      <c r="H264" s="49" t="s">
        <v>20</v>
      </c>
      <c r="I264" s="47" t="s">
        <v>77</v>
      </c>
      <c r="J264" s="49" t="s">
        <v>20</v>
      </c>
      <c r="K264" s="47" t="s">
        <v>77</v>
      </c>
      <c r="L264" s="49" t="s">
        <v>20</v>
      </c>
      <c r="M264" s="47" t="s">
        <v>77</v>
      </c>
      <c r="N264" s="48" t="s">
        <v>20</v>
      </c>
      <c r="O264" s="134"/>
    </row>
    <row r="265" spans="2:15" x14ac:dyDescent="0.3">
      <c r="B265" s="8" t="s">
        <v>123</v>
      </c>
      <c r="C265" s="80">
        <v>3</v>
      </c>
      <c r="D265" s="80" t="s">
        <v>120</v>
      </c>
      <c r="E265" s="77">
        <v>215</v>
      </c>
      <c r="F265" s="6">
        <f t="shared" ref="F265" si="99">IF(E265*$C265=0, "", E265*$C265)</f>
        <v>645</v>
      </c>
      <c r="G265" s="77">
        <v>220</v>
      </c>
      <c r="H265" s="6">
        <f t="shared" ref="H265" si="100">IF(G265*$C265=0, "", G265*$C265)</f>
        <v>660</v>
      </c>
      <c r="I265" s="77"/>
      <c r="J265" s="6"/>
      <c r="K265" s="77"/>
      <c r="L265" s="6" t="str">
        <f t="shared" ref="L265:L276" si="101">IF(K265*$C265=0, "", K265*$C265)</f>
        <v/>
      </c>
      <c r="M265" s="77"/>
      <c r="N265" s="6" t="str">
        <f t="shared" ref="N265:N276" si="102">IF(M265*$C265=0, "", M265*$C265)</f>
        <v/>
      </c>
      <c r="O265" s="7">
        <f t="shared" ref="O265:O276" si="103">MIN(F265,H265,J265,L265,N265)</f>
        <v>645</v>
      </c>
    </row>
    <row r="266" spans="2:15" x14ac:dyDescent="0.3">
      <c r="B266" s="8"/>
      <c r="C266" s="80"/>
      <c r="D266" s="80"/>
      <c r="E266" s="77"/>
      <c r="F266" s="6"/>
      <c r="G266" s="77"/>
      <c r="H266" s="6"/>
      <c r="I266" s="77"/>
      <c r="J266" s="6"/>
      <c r="K266" s="77"/>
      <c r="L266" s="6" t="str">
        <f t="shared" si="101"/>
        <v/>
      </c>
      <c r="M266" s="77"/>
      <c r="N266" s="6" t="str">
        <f t="shared" si="102"/>
        <v/>
      </c>
      <c r="O266" s="7">
        <f t="shared" si="103"/>
        <v>0</v>
      </c>
    </row>
    <row r="267" spans="2:15" hidden="1" x14ac:dyDescent="0.3">
      <c r="B267" s="8"/>
      <c r="C267" s="80"/>
      <c r="D267" s="80"/>
      <c r="E267" s="77"/>
      <c r="F267" s="6"/>
      <c r="G267" s="77"/>
      <c r="H267" s="6"/>
      <c r="I267" s="77"/>
      <c r="J267" s="6"/>
      <c r="K267" s="77"/>
      <c r="L267" s="6" t="str">
        <f t="shared" si="101"/>
        <v/>
      </c>
      <c r="M267" s="77"/>
      <c r="N267" s="6" t="str">
        <f t="shared" si="102"/>
        <v/>
      </c>
      <c r="O267" s="7">
        <f t="shared" si="103"/>
        <v>0</v>
      </c>
    </row>
    <row r="268" spans="2:15" hidden="1" x14ac:dyDescent="0.3">
      <c r="B268" s="8"/>
      <c r="C268" s="80"/>
      <c r="D268" s="80"/>
      <c r="E268" s="77"/>
      <c r="F268" s="6"/>
      <c r="G268" s="77"/>
      <c r="H268" s="6"/>
      <c r="I268" s="77"/>
      <c r="J268" s="6"/>
      <c r="K268" s="77"/>
      <c r="L268" s="6" t="str">
        <f t="shared" si="101"/>
        <v/>
      </c>
      <c r="M268" s="77"/>
      <c r="N268" s="6" t="str">
        <f t="shared" si="102"/>
        <v/>
      </c>
      <c r="O268" s="7">
        <f t="shared" si="103"/>
        <v>0</v>
      </c>
    </row>
    <row r="269" spans="2:15" hidden="1" x14ac:dyDescent="0.3">
      <c r="B269" s="8"/>
      <c r="C269" s="80"/>
      <c r="D269" s="80"/>
      <c r="E269" s="77"/>
      <c r="F269" s="6"/>
      <c r="G269" s="77"/>
      <c r="H269" s="6"/>
      <c r="I269" s="77"/>
      <c r="J269" s="6"/>
      <c r="K269" s="77"/>
      <c r="L269" s="6" t="str">
        <f t="shared" si="101"/>
        <v/>
      </c>
      <c r="M269" s="77"/>
      <c r="N269" s="6" t="str">
        <f t="shared" si="102"/>
        <v/>
      </c>
      <c r="O269" s="7">
        <f t="shared" si="103"/>
        <v>0</v>
      </c>
    </row>
    <row r="270" spans="2:15" hidden="1" x14ac:dyDescent="0.3">
      <c r="B270" s="8"/>
      <c r="C270" s="80"/>
      <c r="D270" s="80"/>
      <c r="E270" s="77"/>
      <c r="F270" s="6"/>
      <c r="G270" s="77"/>
      <c r="H270" s="6"/>
      <c r="I270" s="77"/>
      <c r="J270" s="6"/>
      <c r="K270" s="77"/>
      <c r="L270" s="6" t="str">
        <f t="shared" si="101"/>
        <v/>
      </c>
      <c r="M270" s="77"/>
      <c r="N270" s="6" t="str">
        <f t="shared" si="102"/>
        <v/>
      </c>
      <c r="O270" s="7">
        <f t="shared" si="103"/>
        <v>0</v>
      </c>
    </row>
    <row r="271" spans="2:15" hidden="1" x14ac:dyDescent="0.3">
      <c r="B271" s="8"/>
      <c r="C271" s="80"/>
      <c r="D271" s="80"/>
      <c r="E271" s="77"/>
      <c r="F271" s="6"/>
      <c r="G271" s="77"/>
      <c r="H271" s="6" t="str">
        <f t="shared" ref="H271:H276" si="104">IF(G271*$C271=0, "", G271*$C271)</f>
        <v/>
      </c>
      <c r="I271" s="77"/>
      <c r="J271" s="6" t="str">
        <f t="shared" ref="J271:J276" si="105">IF(I271*$C271=0, "", I271*$C271)</f>
        <v/>
      </c>
      <c r="K271" s="77"/>
      <c r="L271" s="6" t="str">
        <f t="shared" si="101"/>
        <v/>
      </c>
      <c r="M271" s="77"/>
      <c r="N271" s="6" t="str">
        <f t="shared" si="102"/>
        <v/>
      </c>
      <c r="O271" s="7">
        <f t="shared" si="103"/>
        <v>0</v>
      </c>
    </row>
    <row r="272" spans="2:15" hidden="1" x14ac:dyDescent="0.3">
      <c r="B272" s="8"/>
      <c r="C272" s="80"/>
      <c r="D272" s="80"/>
      <c r="E272" s="77"/>
      <c r="F272" s="6"/>
      <c r="G272" s="77"/>
      <c r="H272" s="6" t="str">
        <f t="shared" si="104"/>
        <v/>
      </c>
      <c r="I272" s="77"/>
      <c r="J272" s="6" t="str">
        <f t="shared" si="105"/>
        <v/>
      </c>
      <c r="K272" s="77"/>
      <c r="L272" s="6" t="str">
        <f t="shared" si="101"/>
        <v/>
      </c>
      <c r="M272" s="77"/>
      <c r="N272" s="6" t="str">
        <f t="shared" si="102"/>
        <v/>
      </c>
      <c r="O272" s="7">
        <f t="shared" si="103"/>
        <v>0</v>
      </c>
    </row>
    <row r="273" spans="2:15" hidden="1" x14ac:dyDescent="0.3">
      <c r="B273" s="8"/>
      <c r="C273" s="80"/>
      <c r="D273" s="80"/>
      <c r="E273" s="77"/>
      <c r="F273" s="6"/>
      <c r="G273" s="77"/>
      <c r="H273" s="6" t="str">
        <f t="shared" si="104"/>
        <v/>
      </c>
      <c r="I273" s="77"/>
      <c r="J273" s="6" t="str">
        <f t="shared" si="105"/>
        <v/>
      </c>
      <c r="K273" s="77"/>
      <c r="L273" s="6" t="str">
        <f t="shared" si="101"/>
        <v/>
      </c>
      <c r="M273" s="77"/>
      <c r="N273" s="6" t="str">
        <f t="shared" si="102"/>
        <v/>
      </c>
      <c r="O273" s="7">
        <f t="shared" si="103"/>
        <v>0</v>
      </c>
    </row>
    <row r="274" spans="2:15" hidden="1" x14ac:dyDescent="0.3">
      <c r="B274" s="8"/>
      <c r="C274" s="80"/>
      <c r="D274" s="10"/>
      <c r="E274" s="77"/>
      <c r="F274" s="6" t="str">
        <f t="shared" ref="F274:F276" si="106">IF(E274*$C274=0, "", E274*$C274)</f>
        <v/>
      </c>
      <c r="G274" s="77"/>
      <c r="H274" s="6" t="str">
        <f t="shared" si="104"/>
        <v/>
      </c>
      <c r="I274" s="77"/>
      <c r="J274" s="6" t="str">
        <f t="shared" si="105"/>
        <v/>
      </c>
      <c r="K274" s="77"/>
      <c r="L274" s="6" t="str">
        <f t="shared" si="101"/>
        <v/>
      </c>
      <c r="M274" s="77"/>
      <c r="N274" s="6" t="str">
        <f t="shared" si="102"/>
        <v/>
      </c>
      <c r="O274" s="7">
        <f t="shared" si="103"/>
        <v>0</v>
      </c>
    </row>
    <row r="275" spans="2:15" hidden="1" x14ac:dyDescent="0.3">
      <c r="B275" s="8"/>
      <c r="C275" s="80"/>
      <c r="D275" s="10"/>
      <c r="E275" s="77"/>
      <c r="F275" s="6" t="str">
        <f t="shared" si="106"/>
        <v/>
      </c>
      <c r="G275" s="77"/>
      <c r="H275" s="6" t="str">
        <f t="shared" si="104"/>
        <v/>
      </c>
      <c r="I275" s="77"/>
      <c r="J275" s="6" t="str">
        <f t="shared" si="105"/>
        <v/>
      </c>
      <c r="K275" s="77"/>
      <c r="L275" s="6" t="str">
        <f t="shared" si="101"/>
        <v/>
      </c>
      <c r="M275" s="77"/>
      <c r="N275" s="6" t="str">
        <f t="shared" si="102"/>
        <v/>
      </c>
      <c r="O275" s="7">
        <f t="shared" si="103"/>
        <v>0</v>
      </c>
    </row>
    <row r="276" spans="2:15" hidden="1" x14ac:dyDescent="0.3">
      <c r="B276" s="8"/>
      <c r="C276" s="80"/>
      <c r="D276" s="10"/>
      <c r="E276" s="77"/>
      <c r="F276" s="6" t="str">
        <f t="shared" si="106"/>
        <v/>
      </c>
      <c r="G276" s="77"/>
      <c r="H276" s="6" t="str">
        <f t="shared" si="104"/>
        <v/>
      </c>
      <c r="I276" s="77"/>
      <c r="J276" s="6" t="str">
        <f t="shared" si="105"/>
        <v/>
      </c>
      <c r="K276" s="77"/>
      <c r="L276" s="6" t="str">
        <f t="shared" si="101"/>
        <v/>
      </c>
      <c r="M276" s="77"/>
      <c r="N276" s="6" t="str">
        <f t="shared" si="102"/>
        <v/>
      </c>
      <c r="O276" s="7">
        <f t="shared" si="103"/>
        <v>0</v>
      </c>
    </row>
    <row r="277" spans="2:15" x14ac:dyDescent="0.3">
      <c r="B277" s="135" t="s">
        <v>20</v>
      </c>
      <c r="C277" s="136"/>
      <c r="D277" s="137"/>
      <c r="E277" s="138">
        <f>IF(SUM(F265:F276)=0, "",SUM(F265:F276))</f>
        <v>645</v>
      </c>
      <c r="F277" s="139"/>
      <c r="G277" s="140">
        <f>IF(SUM(H265:H276)=0, "",SUM(H265:H276))</f>
        <v>660</v>
      </c>
      <c r="H277" s="141"/>
      <c r="I277" s="142" t="str">
        <f>IF(SUM(J265:J276)=0, "",SUM(J265:J276))</f>
        <v/>
      </c>
      <c r="J277" s="143"/>
      <c r="K277" s="142" t="str">
        <f>IF(SUM(L265:L276)=0, "",SUM(L265:L276))</f>
        <v/>
      </c>
      <c r="L277" s="143"/>
      <c r="M277" s="142" t="str">
        <f>IF(SUM(N265:N276)=0, "",SUM(N265:N276))</f>
        <v/>
      </c>
      <c r="N277" s="144"/>
      <c r="O277" s="145">
        <f>SUM(O265:O276)</f>
        <v>645</v>
      </c>
    </row>
    <row r="278" spans="2:15" x14ac:dyDescent="0.3">
      <c r="B278" s="135" t="s">
        <v>78</v>
      </c>
      <c r="C278" s="136"/>
      <c r="D278" s="137"/>
      <c r="E278" s="142"/>
      <c r="F278" s="143"/>
      <c r="G278" s="142"/>
      <c r="H278" s="143"/>
      <c r="I278" s="142"/>
      <c r="J278" s="144"/>
      <c r="K278" s="142" t="str">
        <f>K277</f>
        <v/>
      </c>
      <c r="L278" s="144"/>
      <c r="M278" s="142" t="str">
        <f>M277</f>
        <v/>
      </c>
      <c r="N278" s="144"/>
      <c r="O278" s="146"/>
    </row>
    <row r="279" spans="2:15" x14ac:dyDescent="0.3">
      <c r="B279" s="81"/>
      <c r="C279" s="81"/>
      <c r="D279" s="81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8"/>
    </row>
    <row r="280" spans="2:15" x14ac:dyDescent="0.3">
      <c r="B280" s="81"/>
      <c r="C280" s="81"/>
      <c r="D280" s="81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8"/>
    </row>
    <row r="281" spans="2:15" ht="34.799999999999997" x14ac:dyDescent="0.3">
      <c r="B281" s="20" t="s">
        <v>108</v>
      </c>
      <c r="C281" s="2"/>
      <c r="D281" s="72"/>
      <c r="E281" s="129" t="s">
        <v>72</v>
      </c>
      <c r="F281" s="130"/>
      <c r="G281" s="130"/>
      <c r="H281" s="130"/>
      <c r="I281" s="131"/>
      <c r="J281" s="131"/>
      <c r="K281" s="131"/>
      <c r="L281" s="131"/>
      <c r="M281" s="131"/>
      <c r="N281" s="131"/>
      <c r="O281" s="76" t="s">
        <v>73</v>
      </c>
    </row>
    <row r="282" spans="2:15" ht="17.399999999999999" customHeight="1" x14ac:dyDescent="0.3">
      <c r="B282" s="73"/>
      <c r="C282" s="2"/>
      <c r="D282" s="72"/>
      <c r="E282" s="129" t="s">
        <v>124</v>
      </c>
      <c r="F282" s="130"/>
      <c r="G282" s="129" t="s">
        <v>268</v>
      </c>
      <c r="H282" s="130"/>
      <c r="I282" s="129" t="s">
        <v>125</v>
      </c>
      <c r="J282" s="130"/>
      <c r="K282" s="129" t="s">
        <v>31</v>
      </c>
      <c r="L282" s="130"/>
      <c r="M282" s="129" t="s">
        <v>16</v>
      </c>
      <c r="N282" s="132"/>
      <c r="O282" s="133" t="s">
        <v>74</v>
      </c>
    </row>
    <row r="283" spans="2:15" ht="17.399999999999999" x14ac:dyDescent="0.3">
      <c r="B283" s="45" t="s">
        <v>242</v>
      </c>
      <c r="C283" s="78" t="s">
        <v>75</v>
      </c>
      <c r="D283" s="46" t="s">
        <v>76</v>
      </c>
      <c r="E283" s="47" t="s">
        <v>77</v>
      </c>
      <c r="F283" s="48" t="s">
        <v>20</v>
      </c>
      <c r="G283" s="47" t="s">
        <v>77</v>
      </c>
      <c r="H283" s="49" t="s">
        <v>20</v>
      </c>
      <c r="I283" s="47" t="s">
        <v>77</v>
      </c>
      <c r="J283" s="49" t="s">
        <v>20</v>
      </c>
      <c r="K283" s="47" t="s">
        <v>77</v>
      </c>
      <c r="L283" s="49" t="s">
        <v>20</v>
      </c>
      <c r="M283" s="47" t="s">
        <v>77</v>
      </c>
      <c r="N283" s="48" t="s">
        <v>20</v>
      </c>
      <c r="O283" s="134"/>
    </row>
    <row r="284" spans="2:15" x14ac:dyDescent="0.3">
      <c r="B284" s="8" t="s">
        <v>269</v>
      </c>
      <c r="C284" s="80">
        <v>195</v>
      </c>
      <c r="D284" s="80" t="s">
        <v>21</v>
      </c>
      <c r="E284" s="77">
        <v>28</v>
      </c>
      <c r="F284" s="6">
        <f t="shared" ref="F284:F287" si="107">IF(E284*$C284=0, "", E284*$C284)</f>
        <v>5460</v>
      </c>
      <c r="G284" s="77"/>
      <c r="H284" s="6"/>
      <c r="I284" s="77"/>
      <c r="J284" s="6"/>
      <c r="K284" s="77"/>
      <c r="L284" s="6"/>
      <c r="M284" s="77"/>
      <c r="N284" s="6" t="str">
        <f t="shared" ref="N284:N295" si="108">IF(M284*$C284=0, "", M284*$C284)</f>
        <v/>
      </c>
      <c r="O284" s="7">
        <f t="shared" ref="O284:O295" si="109">MIN(F284,H284,J284,L284,N284)</f>
        <v>5460</v>
      </c>
    </row>
    <row r="285" spans="2:15" x14ac:dyDescent="0.3">
      <c r="B285" s="8" t="s">
        <v>270</v>
      </c>
      <c r="C285" s="80">
        <v>68</v>
      </c>
      <c r="D285" s="80" t="s">
        <v>21</v>
      </c>
      <c r="E285" s="77"/>
      <c r="F285" s="6" t="str">
        <f t="shared" si="107"/>
        <v/>
      </c>
      <c r="G285" s="77">
        <v>14.42</v>
      </c>
      <c r="H285" s="6">
        <f t="shared" ref="H285" si="110">IF(G285*$C285=0, "", G285*$C285)</f>
        <v>980.56</v>
      </c>
      <c r="I285" s="77"/>
      <c r="J285" s="6"/>
      <c r="K285" s="77"/>
      <c r="L285" s="6"/>
      <c r="M285" s="77"/>
      <c r="N285" s="6" t="str">
        <f t="shared" si="108"/>
        <v/>
      </c>
      <c r="O285" s="7">
        <f t="shared" si="109"/>
        <v>980.56</v>
      </c>
    </row>
    <row r="286" spans="2:15" x14ac:dyDescent="0.3">
      <c r="B286" s="8" t="s">
        <v>271</v>
      </c>
      <c r="C286" s="80">
        <v>5</v>
      </c>
      <c r="D286" s="80" t="s">
        <v>272</v>
      </c>
      <c r="E286" s="77"/>
      <c r="F286" s="6" t="str">
        <f t="shared" si="107"/>
        <v/>
      </c>
      <c r="G286" s="77"/>
      <c r="H286" s="6"/>
      <c r="I286" s="77">
        <v>550</v>
      </c>
      <c r="J286" s="6">
        <f t="shared" ref="J286" si="111">IF(I286*$C286=0, "", I286*$C286)</f>
        <v>2750</v>
      </c>
      <c r="K286" s="77"/>
      <c r="L286" s="6"/>
      <c r="M286" s="77"/>
      <c r="N286" s="6" t="str">
        <f t="shared" si="108"/>
        <v/>
      </c>
      <c r="O286" s="7">
        <f t="shared" si="109"/>
        <v>2750</v>
      </c>
    </row>
    <row r="287" spans="2:15" x14ac:dyDescent="0.3">
      <c r="B287" s="8" t="s">
        <v>273</v>
      </c>
      <c r="C287" s="80">
        <v>7</v>
      </c>
      <c r="D287" s="80" t="s">
        <v>21</v>
      </c>
      <c r="E287" s="77"/>
      <c r="F287" s="6" t="str">
        <f t="shared" si="107"/>
        <v/>
      </c>
      <c r="G287" s="77"/>
      <c r="H287" s="6"/>
      <c r="I287" s="77"/>
      <c r="J287" s="6"/>
      <c r="K287" s="77">
        <v>89.33</v>
      </c>
      <c r="L287" s="6">
        <f t="shared" ref="L287:L295" si="112">IF(K287*$C287=0, "", K287*$C287)</f>
        <v>625.30999999999995</v>
      </c>
      <c r="M287" s="77"/>
      <c r="N287" s="6" t="str">
        <f t="shared" si="108"/>
        <v/>
      </c>
      <c r="O287" s="7">
        <f t="shared" si="109"/>
        <v>625.30999999999995</v>
      </c>
    </row>
    <row r="288" spans="2:15" x14ac:dyDescent="0.3">
      <c r="B288" s="8"/>
      <c r="C288" s="80"/>
      <c r="D288" s="80"/>
      <c r="E288" s="77"/>
      <c r="F288" s="6"/>
      <c r="G288" s="77"/>
      <c r="H288" s="6"/>
      <c r="I288" s="77"/>
      <c r="J288" s="6"/>
      <c r="K288" s="77"/>
      <c r="L288" s="6" t="str">
        <f t="shared" si="112"/>
        <v/>
      </c>
      <c r="M288" s="77"/>
      <c r="N288" s="6" t="str">
        <f t="shared" si="108"/>
        <v/>
      </c>
      <c r="O288" s="7">
        <f t="shared" si="109"/>
        <v>0</v>
      </c>
    </row>
    <row r="289" spans="2:15" hidden="1" x14ac:dyDescent="0.3">
      <c r="B289" s="8"/>
      <c r="C289" s="80"/>
      <c r="D289" s="80"/>
      <c r="E289" s="77"/>
      <c r="F289" s="6"/>
      <c r="G289" s="77"/>
      <c r="H289" s="6"/>
      <c r="I289" s="77"/>
      <c r="J289" s="6"/>
      <c r="K289" s="77"/>
      <c r="L289" s="6" t="str">
        <f t="shared" si="112"/>
        <v/>
      </c>
      <c r="M289" s="77"/>
      <c r="N289" s="6" t="str">
        <f t="shared" si="108"/>
        <v/>
      </c>
      <c r="O289" s="7">
        <f t="shared" si="109"/>
        <v>0</v>
      </c>
    </row>
    <row r="290" spans="2:15" hidden="1" x14ac:dyDescent="0.3">
      <c r="B290" s="8"/>
      <c r="C290" s="80"/>
      <c r="D290" s="80"/>
      <c r="E290" s="77"/>
      <c r="F290" s="6"/>
      <c r="G290" s="77"/>
      <c r="H290" s="6" t="str">
        <f t="shared" ref="H290:H295" si="113">IF(G290*$C290=0, "", G290*$C290)</f>
        <v/>
      </c>
      <c r="I290" s="77"/>
      <c r="J290" s="6" t="str">
        <f t="shared" ref="J290:J295" si="114">IF(I290*$C290=0, "", I290*$C290)</f>
        <v/>
      </c>
      <c r="K290" s="77"/>
      <c r="L290" s="6" t="str">
        <f t="shared" si="112"/>
        <v/>
      </c>
      <c r="M290" s="77"/>
      <c r="N290" s="6" t="str">
        <f t="shared" si="108"/>
        <v/>
      </c>
      <c r="O290" s="7">
        <f t="shared" si="109"/>
        <v>0</v>
      </c>
    </row>
    <row r="291" spans="2:15" hidden="1" x14ac:dyDescent="0.3">
      <c r="B291" s="8"/>
      <c r="C291" s="80"/>
      <c r="D291" s="80"/>
      <c r="E291" s="77"/>
      <c r="F291" s="6"/>
      <c r="G291" s="77"/>
      <c r="H291" s="6" t="str">
        <f t="shared" si="113"/>
        <v/>
      </c>
      <c r="I291" s="77"/>
      <c r="J291" s="6" t="str">
        <f t="shared" si="114"/>
        <v/>
      </c>
      <c r="K291" s="77"/>
      <c r="L291" s="6" t="str">
        <f t="shared" si="112"/>
        <v/>
      </c>
      <c r="M291" s="77"/>
      <c r="N291" s="6" t="str">
        <f t="shared" si="108"/>
        <v/>
      </c>
      <c r="O291" s="7">
        <f t="shared" si="109"/>
        <v>0</v>
      </c>
    </row>
    <row r="292" spans="2:15" hidden="1" x14ac:dyDescent="0.3">
      <c r="B292" s="8"/>
      <c r="C292" s="80"/>
      <c r="D292" s="80"/>
      <c r="E292" s="77"/>
      <c r="F292" s="6"/>
      <c r="G292" s="77"/>
      <c r="H292" s="6" t="str">
        <f t="shared" si="113"/>
        <v/>
      </c>
      <c r="I292" s="77"/>
      <c r="J292" s="6" t="str">
        <f t="shared" si="114"/>
        <v/>
      </c>
      <c r="K292" s="77"/>
      <c r="L292" s="6" t="str">
        <f t="shared" si="112"/>
        <v/>
      </c>
      <c r="M292" s="77"/>
      <c r="N292" s="6" t="str">
        <f t="shared" si="108"/>
        <v/>
      </c>
      <c r="O292" s="7">
        <f t="shared" si="109"/>
        <v>0</v>
      </c>
    </row>
    <row r="293" spans="2:15" hidden="1" x14ac:dyDescent="0.3">
      <c r="B293" s="8"/>
      <c r="C293" s="80"/>
      <c r="D293" s="10"/>
      <c r="E293" s="77"/>
      <c r="F293" s="6" t="str">
        <f t="shared" ref="F293:F295" si="115">IF(E293*$C293=0, "", E293*$C293)</f>
        <v/>
      </c>
      <c r="G293" s="77"/>
      <c r="H293" s="6" t="str">
        <f t="shared" si="113"/>
        <v/>
      </c>
      <c r="I293" s="77"/>
      <c r="J293" s="6" t="str">
        <f t="shared" si="114"/>
        <v/>
      </c>
      <c r="K293" s="77"/>
      <c r="L293" s="6" t="str">
        <f t="shared" si="112"/>
        <v/>
      </c>
      <c r="M293" s="77"/>
      <c r="N293" s="6" t="str">
        <f t="shared" si="108"/>
        <v/>
      </c>
      <c r="O293" s="7">
        <f t="shared" si="109"/>
        <v>0</v>
      </c>
    </row>
    <row r="294" spans="2:15" hidden="1" x14ac:dyDescent="0.3">
      <c r="B294" s="8"/>
      <c r="C294" s="80"/>
      <c r="D294" s="10"/>
      <c r="E294" s="77"/>
      <c r="F294" s="6" t="str">
        <f t="shared" si="115"/>
        <v/>
      </c>
      <c r="G294" s="77"/>
      <c r="H294" s="6" t="str">
        <f t="shared" si="113"/>
        <v/>
      </c>
      <c r="I294" s="77"/>
      <c r="J294" s="6" t="str">
        <f t="shared" si="114"/>
        <v/>
      </c>
      <c r="K294" s="77"/>
      <c r="L294" s="6" t="str">
        <f t="shared" si="112"/>
        <v/>
      </c>
      <c r="M294" s="77"/>
      <c r="N294" s="6" t="str">
        <f t="shared" si="108"/>
        <v/>
      </c>
      <c r="O294" s="7">
        <f t="shared" si="109"/>
        <v>0</v>
      </c>
    </row>
    <row r="295" spans="2:15" hidden="1" x14ac:dyDescent="0.3">
      <c r="B295" s="8"/>
      <c r="C295" s="80"/>
      <c r="D295" s="10"/>
      <c r="E295" s="77"/>
      <c r="F295" s="6" t="str">
        <f t="shared" si="115"/>
        <v/>
      </c>
      <c r="G295" s="77"/>
      <c r="H295" s="6" t="str">
        <f t="shared" si="113"/>
        <v/>
      </c>
      <c r="I295" s="77"/>
      <c r="J295" s="6" t="str">
        <f t="shared" si="114"/>
        <v/>
      </c>
      <c r="K295" s="77"/>
      <c r="L295" s="6" t="str">
        <f t="shared" si="112"/>
        <v/>
      </c>
      <c r="M295" s="77"/>
      <c r="N295" s="6" t="str">
        <f t="shared" si="108"/>
        <v/>
      </c>
      <c r="O295" s="7">
        <f t="shared" si="109"/>
        <v>0</v>
      </c>
    </row>
    <row r="296" spans="2:15" x14ac:dyDescent="0.3">
      <c r="B296" s="135" t="s">
        <v>20</v>
      </c>
      <c r="C296" s="136"/>
      <c r="D296" s="137"/>
      <c r="E296" s="138">
        <f>IF(SUM(F284:F295)=0, "",SUM(F284:F295))</f>
        <v>5460</v>
      </c>
      <c r="F296" s="139"/>
      <c r="G296" s="138">
        <f>IF(SUM(H284:H295)=0, "",SUM(H284:H295))</f>
        <v>980.56</v>
      </c>
      <c r="H296" s="139"/>
      <c r="I296" s="138">
        <f>IF(SUM(J284:J295)=0, "",SUM(J284:J295))</f>
        <v>2750</v>
      </c>
      <c r="J296" s="139"/>
      <c r="K296" s="138">
        <f>IF(SUM(L284:L295)=0, "",SUM(L284:L295))</f>
        <v>625.30999999999995</v>
      </c>
      <c r="L296" s="139"/>
      <c r="M296" s="142" t="str">
        <f>IF(SUM(N284:N295)=0, "",SUM(N284:N295))</f>
        <v/>
      </c>
      <c r="N296" s="144"/>
      <c r="O296" s="161">
        <f>SUM(O284:O295)</f>
        <v>9815.869999999999</v>
      </c>
    </row>
    <row r="297" spans="2:15" x14ac:dyDescent="0.3">
      <c r="B297" s="135" t="s">
        <v>78</v>
      </c>
      <c r="C297" s="136"/>
      <c r="D297" s="137"/>
      <c r="E297" s="142"/>
      <c r="F297" s="143"/>
      <c r="G297" s="142"/>
      <c r="H297" s="143"/>
      <c r="I297" s="142"/>
      <c r="J297" s="144"/>
      <c r="K297" s="142"/>
      <c r="L297" s="144"/>
      <c r="M297" s="142" t="str">
        <f>M296</f>
        <v/>
      </c>
      <c r="N297" s="144"/>
      <c r="O297" s="162"/>
    </row>
    <row r="298" spans="2:15" x14ac:dyDescent="0.3">
      <c r="B298" s="81"/>
      <c r="C298" s="81"/>
      <c r="D298" s="81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8"/>
    </row>
    <row r="299" spans="2:15" x14ac:dyDescent="0.3">
      <c r="B299" s="81"/>
      <c r="C299" s="81"/>
      <c r="D299" s="81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8"/>
    </row>
    <row r="300" spans="2:15" ht="34.799999999999997" x14ac:dyDescent="0.3">
      <c r="B300" s="20" t="s">
        <v>108</v>
      </c>
      <c r="C300" s="2"/>
      <c r="D300" s="72"/>
      <c r="E300" s="129" t="s">
        <v>72</v>
      </c>
      <c r="F300" s="130"/>
      <c r="G300" s="130"/>
      <c r="H300" s="130"/>
      <c r="I300" s="131"/>
      <c r="J300" s="131"/>
      <c r="K300" s="131"/>
      <c r="L300" s="131"/>
      <c r="M300" s="131"/>
      <c r="N300" s="131"/>
      <c r="O300" s="76" t="s">
        <v>73</v>
      </c>
    </row>
    <row r="301" spans="2:15" ht="17.399999999999999" customHeight="1" x14ac:dyDescent="0.3">
      <c r="B301" s="73"/>
      <c r="C301" s="2"/>
      <c r="D301" s="72"/>
      <c r="E301" s="129" t="s">
        <v>104</v>
      </c>
      <c r="F301" s="130"/>
      <c r="G301" s="129" t="s">
        <v>35</v>
      </c>
      <c r="H301" s="130"/>
      <c r="I301" s="129" t="s">
        <v>16</v>
      </c>
      <c r="J301" s="130"/>
      <c r="K301" s="129" t="s">
        <v>16</v>
      </c>
      <c r="L301" s="130"/>
      <c r="M301" s="129" t="s">
        <v>16</v>
      </c>
      <c r="N301" s="132"/>
      <c r="O301" s="133" t="s">
        <v>74</v>
      </c>
    </row>
    <row r="302" spans="2:15" ht="17.399999999999999" x14ac:dyDescent="0.3">
      <c r="B302" s="45" t="s">
        <v>34</v>
      </c>
      <c r="C302" s="78" t="s">
        <v>75</v>
      </c>
      <c r="D302" s="46" t="s">
        <v>76</v>
      </c>
      <c r="E302" s="47" t="s">
        <v>77</v>
      </c>
      <c r="F302" s="48" t="s">
        <v>20</v>
      </c>
      <c r="G302" s="47" t="s">
        <v>77</v>
      </c>
      <c r="H302" s="49" t="s">
        <v>20</v>
      </c>
      <c r="I302" s="47" t="s">
        <v>77</v>
      </c>
      <c r="J302" s="49" t="s">
        <v>20</v>
      </c>
      <c r="K302" s="47" t="s">
        <v>77</v>
      </c>
      <c r="L302" s="49" t="s">
        <v>20</v>
      </c>
      <c r="M302" s="47" t="s">
        <v>77</v>
      </c>
      <c r="N302" s="48" t="s">
        <v>20</v>
      </c>
      <c r="O302" s="134"/>
    </row>
    <row r="303" spans="2:15" x14ac:dyDescent="0.3">
      <c r="B303" s="8" t="s">
        <v>106</v>
      </c>
      <c r="C303" s="80">
        <v>14</v>
      </c>
      <c r="D303" s="80" t="s">
        <v>27</v>
      </c>
      <c r="E303" s="77">
        <v>402</v>
      </c>
      <c r="F303" s="6">
        <f t="shared" ref="F303" si="116">IF(E303*$C303=0, "", E303*$C303)</f>
        <v>5628</v>
      </c>
      <c r="G303" s="77">
        <v>395</v>
      </c>
      <c r="H303" s="6">
        <f t="shared" ref="H303" si="117">IF(G303*$C303=0, "", G303*$C303)</f>
        <v>5530</v>
      </c>
      <c r="I303" s="77"/>
      <c r="J303" s="6"/>
      <c r="K303" s="77"/>
      <c r="L303" s="6"/>
      <c r="M303" s="77"/>
      <c r="N303" s="6" t="str">
        <f t="shared" ref="N303:N314" si="118">IF(M303*$C303=0, "", M303*$C303)</f>
        <v/>
      </c>
      <c r="O303" s="7">
        <f t="shared" ref="O303:O314" si="119">MIN(F303,H303,J303,L303,N303)</f>
        <v>5530</v>
      </c>
    </row>
    <row r="304" spans="2:15" x14ac:dyDescent="0.3">
      <c r="B304" s="8"/>
      <c r="C304" s="80"/>
      <c r="D304" s="80"/>
      <c r="E304" s="77"/>
      <c r="F304" s="6"/>
      <c r="G304" s="77"/>
      <c r="H304" s="6"/>
      <c r="I304" s="77"/>
      <c r="J304" s="6"/>
      <c r="K304" s="77"/>
      <c r="L304" s="6"/>
      <c r="M304" s="77"/>
      <c r="N304" s="6" t="str">
        <f t="shared" si="118"/>
        <v/>
      </c>
      <c r="O304" s="7">
        <f t="shared" si="119"/>
        <v>0</v>
      </c>
    </row>
    <row r="305" spans="2:15" hidden="1" x14ac:dyDescent="0.3">
      <c r="B305" s="8"/>
      <c r="C305" s="80"/>
      <c r="D305" s="80"/>
      <c r="E305" s="77"/>
      <c r="F305" s="6"/>
      <c r="G305" s="77"/>
      <c r="H305" s="6"/>
      <c r="I305" s="77"/>
      <c r="J305" s="6"/>
      <c r="K305" s="77"/>
      <c r="L305" s="6"/>
      <c r="M305" s="77"/>
      <c r="N305" s="6" t="str">
        <f t="shared" si="118"/>
        <v/>
      </c>
      <c r="O305" s="7">
        <f t="shared" si="119"/>
        <v>0</v>
      </c>
    </row>
    <row r="306" spans="2:15" hidden="1" x14ac:dyDescent="0.3">
      <c r="B306" s="8"/>
      <c r="C306" s="80"/>
      <c r="D306" s="80"/>
      <c r="E306" s="77"/>
      <c r="F306" s="6"/>
      <c r="G306" s="77"/>
      <c r="H306" s="6"/>
      <c r="I306" s="77"/>
      <c r="J306" s="6"/>
      <c r="K306" s="77"/>
      <c r="L306" s="6"/>
      <c r="M306" s="77"/>
      <c r="N306" s="6" t="str">
        <f t="shared" si="118"/>
        <v/>
      </c>
      <c r="O306" s="7">
        <f t="shared" si="119"/>
        <v>0</v>
      </c>
    </row>
    <row r="307" spans="2:15" hidden="1" x14ac:dyDescent="0.3">
      <c r="B307" s="8"/>
      <c r="C307" s="80"/>
      <c r="D307" s="80"/>
      <c r="E307" s="77"/>
      <c r="F307" s="6"/>
      <c r="G307" s="77"/>
      <c r="H307" s="6"/>
      <c r="I307" s="77"/>
      <c r="J307" s="6"/>
      <c r="K307" s="77"/>
      <c r="L307" s="6" t="str">
        <f t="shared" ref="L307:L314" si="120">IF(K307*$C307=0, "", K307*$C307)</f>
        <v/>
      </c>
      <c r="M307" s="77"/>
      <c r="N307" s="6" t="str">
        <f t="shared" si="118"/>
        <v/>
      </c>
      <c r="O307" s="7">
        <f t="shared" si="119"/>
        <v>0</v>
      </c>
    </row>
    <row r="308" spans="2:15" hidden="1" x14ac:dyDescent="0.3">
      <c r="B308" s="8"/>
      <c r="C308" s="80"/>
      <c r="D308" s="80"/>
      <c r="E308" s="77"/>
      <c r="F308" s="6"/>
      <c r="G308" s="77"/>
      <c r="H308" s="6"/>
      <c r="I308" s="77"/>
      <c r="J308" s="6"/>
      <c r="K308" s="77"/>
      <c r="L308" s="6" t="str">
        <f t="shared" si="120"/>
        <v/>
      </c>
      <c r="M308" s="77"/>
      <c r="N308" s="6" t="str">
        <f t="shared" si="118"/>
        <v/>
      </c>
      <c r="O308" s="7">
        <f t="shared" si="119"/>
        <v>0</v>
      </c>
    </row>
    <row r="309" spans="2:15" hidden="1" x14ac:dyDescent="0.3">
      <c r="B309" s="8"/>
      <c r="C309" s="80"/>
      <c r="D309" s="80"/>
      <c r="E309" s="77"/>
      <c r="F309" s="6"/>
      <c r="G309" s="77"/>
      <c r="H309" s="6" t="str">
        <f t="shared" ref="H309:H314" si="121">IF(G309*$C309=0, "", G309*$C309)</f>
        <v/>
      </c>
      <c r="I309" s="77"/>
      <c r="J309" s="6" t="str">
        <f t="shared" ref="J309:J314" si="122">IF(I309*$C309=0, "", I309*$C309)</f>
        <v/>
      </c>
      <c r="K309" s="77"/>
      <c r="L309" s="6" t="str">
        <f t="shared" si="120"/>
        <v/>
      </c>
      <c r="M309" s="77"/>
      <c r="N309" s="6" t="str">
        <f t="shared" si="118"/>
        <v/>
      </c>
      <c r="O309" s="7">
        <f t="shared" si="119"/>
        <v>0</v>
      </c>
    </row>
    <row r="310" spans="2:15" hidden="1" x14ac:dyDescent="0.3">
      <c r="B310" s="8"/>
      <c r="C310" s="80"/>
      <c r="D310" s="80"/>
      <c r="E310" s="77"/>
      <c r="F310" s="6"/>
      <c r="G310" s="77"/>
      <c r="H310" s="6" t="str">
        <f t="shared" si="121"/>
        <v/>
      </c>
      <c r="I310" s="77"/>
      <c r="J310" s="6" t="str">
        <f t="shared" si="122"/>
        <v/>
      </c>
      <c r="K310" s="77"/>
      <c r="L310" s="6" t="str">
        <f t="shared" si="120"/>
        <v/>
      </c>
      <c r="M310" s="77"/>
      <c r="N310" s="6" t="str">
        <f t="shared" si="118"/>
        <v/>
      </c>
      <c r="O310" s="7">
        <f t="shared" si="119"/>
        <v>0</v>
      </c>
    </row>
    <row r="311" spans="2:15" hidden="1" x14ac:dyDescent="0.3">
      <c r="B311" s="8"/>
      <c r="C311" s="80"/>
      <c r="D311" s="80"/>
      <c r="E311" s="77"/>
      <c r="F311" s="6"/>
      <c r="G311" s="77"/>
      <c r="H311" s="6" t="str">
        <f t="shared" si="121"/>
        <v/>
      </c>
      <c r="I311" s="77"/>
      <c r="J311" s="6" t="str">
        <f t="shared" si="122"/>
        <v/>
      </c>
      <c r="K311" s="77"/>
      <c r="L311" s="6" t="str">
        <f t="shared" si="120"/>
        <v/>
      </c>
      <c r="M311" s="77"/>
      <c r="N311" s="6" t="str">
        <f t="shared" si="118"/>
        <v/>
      </c>
      <c r="O311" s="7">
        <f t="shared" si="119"/>
        <v>0</v>
      </c>
    </row>
    <row r="312" spans="2:15" hidden="1" x14ac:dyDescent="0.3">
      <c r="B312" s="8"/>
      <c r="C312" s="80"/>
      <c r="D312" s="10"/>
      <c r="E312" s="77"/>
      <c r="F312" s="6" t="str">
        <f t="shared" ref="F312:F314" si="123">IF(E312*$C312=0, "", E312*$C312)</f>
        <v/>
      </c>
      <c r="G312" s="77"/>
      <c r="H312" s="6" t="str">
        <f t="shared" si="121"/>
        <v/>
      </c>
      <c r="I312" s="77"/>
      <c r="J312" s="6" t="str">
        <f t="shared" si="122"/>
        <v/>
      </c>
      <c r="K312" s="77"/>
      <c r="L312" s="6" t="str">
        <f t="shared" si="120"/>
        <v/>
      </c>
      <c r="M312" s="77"/>
      <c r="N312" s="6" t="str">
        <f t="shared" si="118"/>
        <v/>
      </c>
      <c r="O312" s="7">
        <f t="shared" si="119"/>
        <v>0</v>
      </c>
    </row>
    <row r="313" spans="2:15" hidden="1" x14ac:dyDescent="0.3">
      <c r="B313" s="8"/>
      <c r="C313" s="80"/>
      <c r="D313" s="10"/>
      <c r="E313" s="77"/>
      <c r="F313" s="6" t="str">
        <f t="shared" si="123"/>
        <v/>
      </c>
      <c r="G313" s="77"/>
      <c r="H313" s="6" t="str">
        <f t="shared" si="121"/>
        <v/>
      </c>
      <c r="I313" s="77"/>
      <c r="J313" s="6" t="str">
        <f t="shared" si="122"/>
        <v/>
      </c>
      <c r="K313" s="77"/>
      <c r="L313" s="6" t="str">
        <f t="shared" si="120"/>
        <v/>
      </c>
      <c r="M313" s="77"/>
      <c r="N313" s="6" t="str">
        <f t="shared" si="118"/>
        <v/>
      </c>
      <c r="O313" s="7">
        <f t="shared" si="119"/>
        <v>0</v>
      </c>
    </row>
    <row r="314" spans="2:15" hidden="1" x14ac:dyDescent="0.3">
      <c r="B314" s="8"/>
      <c r="C314" s="80"/>
      <c r="D314" s="10"/>
      <c r="E314" s="77"/>
      <c r="F314" s="6" t="str">
        <f t="shared" si="123"/>
        <v/>
      </c>
      <c r="G314" s="77"/>
      <c r="H314" s="6" t="str">
        <f t="shared" si="121"/>
        <v/>
      </c>
      <c r="I314" s="77"/>
      <c r="J314" s="6" t="str">
        <f t="shared" si="122"/>
        <v/>
      </c>
      <c r="K314" s="77"/>
      <c r="L314" s="6" t="str">
        <f t="shared" si="120"/>
        <v/>
      </c>
      <c r="M314" s="77"/>
      <c r="N314" s="6" t="str">
        <f t="shared" si="118"/>
        <v/>
      </c>
      <c r="O314" s="7">
        <f t="shared" si="119"/>
        <v>0</v>
      </c>
    </row>
    <row r="315" spans="2:15" x14ac:dyDescent="0.3">
      <c r="B315" s="135" t="s">
        <v>20</v>
      </c>
      <c r="C315" s="136"/>
      <c r="D315" s="137"/>
      <c r="E315" s="140">
        <f>IF(SUM(F303:F314)=0, "",SUM(F303:F314))</f>
        <v>5628</v>
      </c>
      <c r="F315" s="141"/>
      <c r="G315" s="138">
        <f>IF(SUM(H303:H314)=0, "",SUM(H303:H314))</f>
        <v>5530</v>
      </c>
      <c r="H315" s="139"/>
      <c r="I315" s="140" t="str">
        <f>IF(SUM(J303:J314)=0, "",SUM(J303:J314))</f>
        <v/>
      </c>
      <c r="J315" s="141"/>
      <c r="K315" s="140" t="str">
        <f>IF(SUM(L303:L314)=0, "",SUM(L303:L314))</f>
        <v/>
      </c>
      <c r="L315" s="141"/>
      <c r="M315" s="142" t="str">
        <f>IF(SUM(N303:N314)=0, "",SUM(N303:N314))</f>
        <v/>
      </c>
      <c r="N315" s="144"/>
      <c r="O315" s="149">
        <f>SUM(O303:O314)</f>
        <v>5530</v>
      </c>
    </row>
    <row r="316" spans="2:15" x14ac:dyDescent="0.3">
      <c r="B316" s="135" t="s">
        <v>78</v>
      </c>
      <c r="C316" s="136"/>
      <c r="D316" s="137"/>
      <c r="E316" s="142"/>
      <c r="F316" s="143"/>
      <c r="G316" s="142"/>
      <c r="H316" s="143"/>
      <c r="I316" s="142"/>
      <c r="J316" s="144"/>
      <c r="K316" s="142"/>
      <c r="L316" s="144"/>
      <c r="M316" s="142" t="str">
        <f>M315</f>
        <v/>
      </c>
      <c r="N316" s="144"/>
      <c r="O316" s="150"/>
    </row>
    <row r="317" spans="2:15" x14ac:dyDescent="0.3">
      <c r="B317" s="81"/>
      <c r="C317" s="81"/>
      <c r="D317" s="81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22"/>
    </row>
    <row r="318" spans="2:15" x14ac:dyDescent="0.3">
      <c r="B318" s="81"/>
      <c r="C318" s="81"/>
      <c r="D318" s="81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8"/>
    </row>
    <row r="319" spans="2:15" ht="34.799999999999997" x14ac:dyDescent="0.3">
      <c r="B319" s="20" t="s">
        <v>108</v>
      </c>
      <c r="C319" s="2"/>
      <c r="D319" s="72"/>
      <c r="E319" s="129" t="s">
        <v>72</v>
      </c>
      <c r="F319" s="130"/>
      <c r="G319" s="130"/>
      <c r="H319" s="130"/>
      <c r="I319" s="131"/>
      <c r="J319" s="131"/>
      <c r="K319" s="131"/>
      <c r="L319" s="131"/>
      <c r="M319" s="131"/>
      <c r="N319" s="131"/>
      <c r="O319" s="76" t="s">
        <v>73</v>
      </c>
    </row>
    <row r="320" spans="2:15" ht="17.399999999999999" customHeight="1" x14ac:dyDescent="0.3">
      <c r="B320" s="73"/>
      <c r="C320" s="2"/>
      <c r="D320" s="72"/>
      <c r="E320" s="129" t="s">
        <v>237</v>
      </c>
      <c r="F320" s="130"/>
      <c r="G320" s="129" t="s">
        <v>16</v>
      </c>
      <c r="H320" s="130"/>
      <c r="I320" s="129" t="s">
        <v>16</v>
      </c>
      <c r="J320" s="130"/>
      <c r="K320" s="129" t="s">
        <v>16</v>
      </c>
      <c r="L320" s="130"/>
      <c r="M320" s="129" t="s">
        <v>16</v>
      </c>
      <c r="N320" s="132"/>
      <c r="O320" s="133" t="s">
        <v>74</v>
      </c>
    </row>
    <row r="321" spans="2:15" ht="17.399999999999999" x14ac:dyDescent="0.3">
      <c r="B321" s="45" t="s">
        <v>274</v>
      </c>
      <c r="C321" s="78" t="s">
        <v>75</v>
      </c>
      <c r="D321" s="46" t="s">
        <v>76</v>
      </c>
      <c r="E321" s="47" t="s">
        <v>77</v>
      </c>
      <c r="F321" s="48" t="s">
        <v>20</v>
      </c>
      <c r="G321" s="47" t="s">
        <v>77</v>
      </c>
      <c r="H321" s="49" t="s">
        <v>20</v>
      </c>
      <c r="I321" s="47" t="s">
        <v>77</v>
      </c>
      <c r="J321" s="49" t="s">
        <v>20</v>
      </c>
      <c r="K321" s="47" t="s">
        <v>77</v>
      </c>
      <c r="L321" s="49" t="s">
        <v>20</v>
      </c>
      <c r="M321" s="47" t="s">
        <v>77</v>
      </c>
      <c r="N321" s="48" t="s">
        <v>20</v>
      </c>
      <c r="O321" s="134"/>
    </row>
    <row r="322" spans="2:15" x14ac:dyDescent="0.3">
      <c r="B322" s="8" t="s">
        <v>275</v>
      </c>
      <c r="C322" s="80">
        <v>1</v>
      </c>
      <c r="D322" s="80" t="s">
        <v>238</v>
      </c>
      <c r="E322" s="77">
        <v>1000</v>
      </c>
      <c r="F322" s="6">
        <f t="shared" ref="F322" si="124">IF(E322*$C322=0, "", E322*$C322)</f>
        <v>1000</v>
      </c>
      <c r="G322" s="77"/>
      <c r="H322" s="6" t="str">
        <f t="shared" ref="H322" si="125">IF(G322*$C322=0, "", G322*$C322)</f>
        <v/>
      </c>
      <c r="I322" s="77"/>
      <c r="J322" s="6"/>
      <c r="K322" s="77"/>
      <c r="L322" s="6"/>
      <c r="M322" s="77"/>
      <c r="N322" s="6" t="str">
        <f t="shared" ref="N322:N333" si="126">IF(M322*$C322=0, "", M322*$C322)</f>
        <v/>
      </c>
      <c r="O322" s="7">
        <f t="shared" ref="O322:O333" si="127">MIN(F322,H322,J322,L322,N322)</f>
        <v>1000</v>
      </c>
    </row>
    <row r="323" spans="2:15" x14ac:dyDescent="0.3">
      <c r="B323" s="8"/>
      <c r="C323" s="80"/>
      <c r="D323" s="80"/>
      <c r="E323" s="77"/>
      <c r="F323" s="6"/>
      <c r="G323" s="77"/>
      <c r="H323" s="6"/>
      <c r="I323" s="77"/>
      <c r="J323" s="6"/>
      <c r="K323" s="77"/>
      <c r="L323" s="6"/>
      <c r="M323" s="77"/>
      <c r="N323" s="6" t="str">
        <f t="shared" si="126"/>
        <v/>
      </c>
      <c r="O323" s="7">
        <f t="shared" si="127"/>
        <v>0</v>
      </c>
    </row>
    <row r="324" spans="2:15" hidden="1" x14ac:dyDescent="0.3">
      <c r="B324" s="8"/>
      <c r="C324" s="80"/>
      <c r="D324" s="80"/>
      <c r="E324" s="77"/>
      <c r="F324" s="6"/>
      <c r="G324" s="77"/>
      <c r="H324" s="6"/>
      <c r="I324" s="77"/>
      <c r="J324" s="6"/>
      <c r="K324" s="77"/>
      <c r="L324" s="6"/>
      <c r="M324" s="77"/>
      <c r="N324" s="6" t="str">
        <f t="shared" si="126"/>
        <v/>
      </c>
      <c r="O324" s="7">
        <f t="shared" si="127"/>
        <v>0</v>
      </c>
    </row>
    <row r="325" spans="2:15" hidden="1" x14ac:dyDescent="0.3">
      <c r="B325" s="8"/>
      <c r="C325" s="80"/>
      <c r="D325" s="80"/>
      <c r="E325" s="77"/>
      <c r="F325" s="6"/>
      <c r="G325" s="77"/>
      <c r="H325" s="6"/>
      <c r="I325" s="77"/>
      <c r="J325" s="6"/>
      <c r="K325" s="77"/>
      <c r="L325" s="6"/>
      <c r="M325" s="77"/>
      <c r="N325" s="6" t="str">
        <f t="shared" si="126"/>
        <v/>
      </c>
      <c r="O325" s="7">
        <f t="shared" si="127"/>
        <v>0</v>
      </c>
    </row>
    <row r="326" spans="2:15" hidden="1" x14ac:dyDescent="0.3">
      <c r="B326" s="8"/>
      <c r="C326" s="80"/>
      <c r="D326" s="80"/>
      <c r="E326" s="77"/>
      <c r="F326" s="6"/>
      <c r="G326" s="77"/>
      <c r="H326" s="6"/>
      <c r="I326" s="77"/>
      <c r="J326" s="6"/>
      <c r="K326" s="77"/>
      <c r="L326" s="6" t="str">
        <f t="shared" ref="L326:L333" si="128">IF(K326*$C326=0, "", K326*$C326)</f>
        <v/>
      </c>
      <c r="M326" s="77"/>
      <c r="N326" s="6" t="str">
        <f t="shared" si="126"/>
        <v/>
      </c>
      <c r="O326" s="7">
        <f t="shared" si="127"/>
        <v>0</v>
      </c>
    </row>
    <row r="327" spans="2:15" hidden="1" x14ac:dyDescent="0.3">
      <c r="B327" s="8"/>
      <c r="C327" s="80"/>
      <c r="D327" s="80"/>
      <c r="E327" s="77"/>
      <c r="F327" s="6"/>
      <c r="G327" s="77"/>
      <c r="H327" s="6"/>
      <c r="I327" s="77"/>
      <c r="J327" s="6"/>
      <c r="K327" s="77"/>
      <c r="L327" s="6" t="str">
        <f t="shared" si="128"/>
        <v/>
      </c>
      <c r="M327" s="77"/>
      <c r="N327" s="6" t="str">
        <f t="shared" si="126"/>
        <v/>
      </c>
      <c r="O327" s="7">
        <f t="shared" si="127"/>
        <v>0</v>
      </c>
    </row>
    <row r="328" spans="2:15" hidden="1" x14ac:dyDescent="0.3">
      <c r="B328" s="8"/>
      <c r="C328" s="80"/>
      <c r="D328" s="80"/>
      <c r="E328" s="77"/>
      <c r="F328" s="6"/>
      <c r="G328" s="77"/>
      <c r="H328" s="6" t="str">
        <f t="shared" ref="H328:H333" si="129">IF(G328*$C328=0, "", G328*$C328)</f>
        <v/>
      </c>
      <c r="I328" s="77"/>
      <c r="J328" s="6" t="str">
        <f t="shared" ref="J328:J333" si="130">IF(I328*$C328=0, "", I328*$C328)</f>
        <v/>
      </c>
      <c r="K328" s="77"/>
      <c r="L328" s="6" t="str">
        <f t="shared" si="128"/>
        <v/>
      </c>
      <c r="M328" s="77"/>
      <c r="N328" s="6" t="str">
        <f t="shared" si="126"/>
        <v/>
      </c>
      <c r="O328" s="7">
        <f t="shared" si="127"/>
        <v>0</v>
      </c>
    </row>
    <row r="329" spans="2:15" hidden="1" x14ac:dyDescent="0.3">
      <c r="B329" s="8"/>
      <c r="C329" s="80"/>
      <c r="D329" s="80"/>
      <c r="E329" s="77"/>
      <c r="F329" s="6"/>
      <c r="G329" s="77"/>
      <c r="H329" s="6" t="str">
        <f t="shared" si="129"/>
        <v/>
      </c>
      <c r="I329" s="77"/>
      <c r="J329" s="6" t="str">
        <f t="shared" si="130"/>
        <v/>
      </c>
      <c r="K329" s="77"/>
      <c r="L329" s="6" t="str">
        <f t="shared" si="128"/>
        <v/>
      </c>
      <c r="M329" s="77"/>
      <c r="N329" s="6" t="str">
        <f t="shared" si="126"/>
        <v/>
      </c>
      <c r="O329" s="7">
        <f t="shared" si="127"/>
        <v>0</v>
      </c>
    </row>
    <row r="330" spans="2:15" hidden="1" x14ac:dyDescent="0.3">
      <c r="B330" s="8"/>
      <c r="C330" s="80"/>
      <c r="D330" s="80"/>
      <c r="E330" s="77"/>
      <c r="F330" s="6"/>
      <c r="G330" s="77"/>
      <c r="H330" s="6" t="str">
        <f t="shared" si="129"/>
        <v/>
      </c>
      <c r="I330" s="77"/>
      <c r="J330" s="6" t="str">
        <f t="shared" si="130"/>
        <v/>
      </c>
      <c r="K330" s="77"/>
      <c r="L330" s="6" t="str">
        <f t="shared" si="128"/>
        <v/>
      </c>
      <c r="M330" s="77"/>
      <c r="N330" s="6" t="str">
        <f t="shared" si="126"/>
        <v/>
      </c>
      <c r="O330" s="7">
        <f t="shared" si="127"/>
        <v>0</v>
      </c>
    </row>
    <row r="331" spans="2:15" hidden="1" x14ac:dyDescent="0.3">
      <c r="B331" s="8"/>
      <c r="C331" s="80"/>
      <c r="D331" s="10"/>
      <c r="E331" s="77"/>
      <c r="F331" s="6" t="str">
        <f t="shared" ref="F331:F333" si="131">IF(E331*$C331=0, "", E331*$C331)</f>
        <v/>
      </c>
      <c r="G331" s="77"/>
      <c r="H331" s="6" t="str">
        <f t="shared" si="129"/>
        <v/>
      </c>
      <c r="I331" s="77"/>
      <c r="J331" s="6" t="str">
        <f t="shared" si="130"/>
        <v/>
      </c>
      <c r="K331" s="77"/>
      <c r="L331" s="6" t="str">
        <f t="shared" si="128"/>
        <v/>
      </c>
      <c r="M331" s="77"/>
      <c r="N331" s="6" t="str">
        <f t="shared" si="126"/>
        <v/>
      </c>
      <c r="O331" s="7">
        <f t="shared" si="127"/>
        <v>0</v>
      </c>
    </row>
    <row r="332" spans="2:15" hidden="1" x14ac:dyDescent="0.3">
      <c r="B332" s="8"/>
      <c r="C332" s="80"/>
      <c r="D332" s="10"/>
      <c r="E332" s="77"/>
      <c r="F332" s="6" t="str">
        <f t="shared" si="131"/>
        <v/>
      </c>
      <c r="G332" s="77"/>
      <c r="H332" s="6" t="str">
        <f t="shared" si="129"/>
        <v/>
      </c>
      <c r="I332" s="77"/>
      <c r="J332" s="6" t="str">
        <f t="shared" si="130"/>
        <v/>
      </c>
      <c r="K332" s="77"/>
      <c r="L332" s="6" t="str">
        <f t="shared" si="128"/>
        <v/>
      </c>
      <c r="M332" s="77"/>
      <c r="N332" s="6" t="str">
        <f t="shared" si="126"/>
        <v/>
      </c>
      <c r="O332" s="7">
        <f t="shared" si="127"/>
        <v>0</v>
      </c>
    </row>
    <row r="333" spans="2:15" hidden="1" x14ac:dyDescent="0.3">
      <c r="B333" s="8"/>
      <c r="C333" s="80"/>
      <c r="D333" s="10"/>
      <c r="E333" s="77"/>
      <c r="F333" s="6" t="str">
        <f t="shared" si="131"/>
        <v/>
      </c>
      <c r="G333" s="77"/>
      <c r="H333" s="6" t="str">
        <f t="shared" si="129"/>
        <v/>
      </c>
      <c r="I333" s="77"/>
      <c r="J333" s="6" t="str">
        <f t="shared" si="130"/>
        <v/>
      </c>
      <c r="K333" s="77"/>
      <c r="L333" s="6" t="str">
        <f t="shared" si="128"/>
        <v/>
      </c>
      <c r="M333" s="77"/>
      <c r="N333" s="6" t="str">
        <f t="shared" si="126"/>
        <v/>
      </c>
      <c r="O333" s="7">
        <f t="shared" si="127"/>
        <v>0</v>
      </c>
    </row>
    <row r="334" spans="2:15" x14ac:dyDescent="0.3">
      <c r="B334" s="135" t="s">
        <v>20</v>
      </c>
      <c r="C334" s="136"/>
      <c r="D334" s="137"/>
      <c r="E334" s="138">
        <f>IF(SUM(F322:F333)=0, "",SUM(F322:F333))</f>
        <v>1000</v>
      </c>
      <c r="F334" s="139"/>
      <c r="G334" s="140" t="str">
        <f>IF(SUM(H322:H333)=0, "",SUM(H322:H333))</f>
        <v/>
      </c>
      <c r="H334" s="141"/>
      <c r="I334" s="140" t="str">
        <f>IF(SUM(J322:J333)=0, "",SUM(J322:J333))</f>
        <v/>
      </c>
      <c r="J334" s="141"/>
      <c r="K334" s="140" t="str">
        <f>IF(SUM(L322:L333)=0, "",SUM(L322:L333))</f>
        <v/>
      </c>
      <c r="L334" s="141"/>
      <c r="M334" s="142" t="str">
        <f>IF(SUM(N322:N333)=0, "",SUM(N322:N333))</f>
        <v/>
      </c>
      <c r="N334" s="144"/>
      <c r="O334" s="149">
        <f>SUM(O322:O333)</f>
        <v>1000</v>
      </c>
    </row>
    <row r="335" spans="2:15" x14ac:dyDescent="0.3">
      <c r="B335" s="135" t="s">
        <v>78</v>
      </c>
      <c r="C335" s="136"/>
      <c r="D335" s="137"/>
      <c r="E335" s="142"/>
      <c r="F335" s="143"/>
      <c r="G335" s="142"/>
      <c r="H335" s="143"/>
      <c r="I335" s="142"/>
      <c r="J335" s="144"/>
      <c r="K335" s="142"/>
      <c r="L335" s="144"/>
      <c r="M335" s="142" t="str">
        <f>M334</f>
        <v/>
      </c>
      <c r="N335" s="144"/>
      <c r="O335" s="150"/>
    </row>
    <row r="336" spans="2:15" x14ac:dyDescent="0.3">
      <c r="B336" s="81"/>
      <c r="C336" s="81"/>
      <c r="D336" s="81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22"/>
    </row>
    <row r="337" spans="2:15" x14ac:dyDescent="0.3">
      <c r="B337" s="81"/>
      <c r="C337" s="81"/>
      <c r="D337" s="81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8"/>
    </row>
    <row r="338" spans="2:15" ht="34.799999999999997" x14ac:dyDescent="0.3">
      <c r="B338" s="20" t="s">
        <v>108</v>
      </c>
      <c r="C338" s="2"/>
      <c r="D338" s="72"/>
      <c r="E338" s="129" t="s">
        <v>72</v>
      </c>
      <c r="F338" s="130"/>
      <c r="G338" s="130"/>
      <c r="H338" s="130"/>
      <c r="I338" s="131"/>
      <c r="J338" s="131"/>
      <c r="K338" s="131"/>
      <c r="L338" s="131"/>
      <c r="M338" s="131"/>
      <c r="N338" s="131"/>
      <c r="O338" s="76" t="s">
        <v>73</v>
      </c>
    </row>
    <row r="339" spans="2:15" ht="17.399999999999999" customHeight="1" x14ac:dyDescent="0.3">
      <c r="B339" s="73"/>
      <c r="C339" s="2"/>
      <c r="D339" s="72"/>
      <c r="E339" s="129" t="s">
        <v>237</v>
      </c>
      <c r="F339" s="130"/>
      <c r="G339" s="129" t="s">
        <v>16</v>
      </c>
      <c r="H339" s="130"/>
      <c r="I339" s="129" t="s">
        <v>16</v>
      </c>
      <c r="J339" s="130"/>
      <c r="K339" s="129" t="s">
        <v>16</v>
      </c>
      <c r="L339" s="130"/>
      <c r="M339" s="129" t="s">
        <v>16</v>
      </c>
      <c r="N339" s="132"/>
      <c r="O339" s="133" t="s">
        <v>74</v>
      </c>
    </row>
    <row r="340" spans="2:15" ht="17.399999999999999" x14ac:dyDescent="0.3">
      <c r="B340" s="45" t="s">
        <v>126</v>
      </c>
      <c r="C340" s="78" t="s">
        <v>75</v>
      </c>
      <c r="D340" s="46" t="s">
        <v>76</v>
      </c>
      <c r="E340" s="47" t="s">
        <v>77</v>
      </c>
      <c r="F340" s="48" t="s">
        <v>20</v>
      </c>
      <c r="G340" s="47" t="s">
        <v>77</v>
      </c>
      <c r="H340" s="49" t="s">
        <v>20</v>
      </c>
      <c r="I340" s="47" t="s">
        <v>77</v>
      </c>
      <c r="J340" s="49" t="s">
        <v>20</v>
      </c>
      <c r="K340" s="47" t="s">
        <v>77</v>
      </c>
      <c r="L340" s="49" t="s">
        <v>20</v>
      </c>
      <c r="M340" s="47" t="s">
        <v>77</v>
      </c>
      <c r="N340" s="48" t="s">
        <v>20</v>
      </c>
      <c r="O340" s="134"/>
    </row>
    <row r="341" spans="2:15" x14ac:dyDescent="0.3">
      <c r="B341" s="8" t="s">
        <v>276</v>
      </c>
      <c r="C341" s="80">
        <v>1</v>
      </c>
      <c r="D341" s="80" t="s">
        <v>210</v>
      </c>
      <c r="E341" s="77">
        <v>1500</v>
      </c>
      <c r="F341" s="6">
        <f t="shared" ref="F341" si="132">IF(E341*$C341=0, "", E341*$C341)</f>
        <v>1500</v>
      </c>
      <c r="G341" s="77"/>
      <c r="H341" s="6" t="str">
        <f t="shared" ref="H341" si="133">IF(G341*$C341=0, "", G341*$C341)</f>
        <v/>
      </c>
      <c r="I341" s="77"/>
      <c r="J341" s="6"/>
      <c r="K341" s="77"/>
      <c r="L341" s="6"/>
      <c r="M341" s="77"/>
      <c r="N341" s="6" t="str">
        <f t="shared" ref="N341:N352" si="134">IF(M341*$C341=0, "", M341*$C341)</f>
        <v/>
      </c>
      <c r="O341" s="7">
        <f t="shared" ref="O341:O352" si="135">MIN(F341,H341,J341,L341,N341)</f>
        <v>1500</v>
      </c>
    </row>
    <row r="342" spans="2:15" x14ac:dyDescent="0.3">
      <c r="B342" s="8"/>
      <c r="C342" s="80"/>
      <c r="D342" s="80"/>
      <c r="E342" s="77"/>
      <c r="F342" s="6"/>
      <c r="G342" s="77"/>
      <c r="H342" s="6"/>
      <c r="I342" s="77"/>
      <c r="J342" s="6"/>
      <c r="K342" s="77"/>
      <c r="L342" s="6"/>
      <c r="M342" s="77"/>
      <c r="N342" s="6" t="str">
        <f t="shared" si="134"/>
        <v/>
      </c>
      <c r="O342" s="7">
        <f t="shared" si="135"/>
        <v>0</v>
      </c>
    </row>
    <row r="343" spans="2:15" hidden="1" x14ac:dyDescent="0.3">
      <c r="B343" s="8"/>
      <c r="C343" s="80"/>
      <c r="D343" s="80"/>
      <c r="E343" s="77"/>
      <c r="F343" s="6"/>
      <c r="G343" s="77"/>
      <c r="H343" s="6"/>
      <c r="I343" s="77"/>
      <c r="J343" s="6"/>
      <c r="K343" s="77"/>
      <c r="L343" s="6"/>
      <c r="M343" s="77"/>
      <c r="N343" s="6" t="str">
        <f t="shared" si="134"/>
        <v/>
      </c>
      <c r="O343" s="7">
        <f t="shared" si="135"/>
        <v>0</v>
      </c>
    </row>
    <row r="344" spans="2:15" hidden="1" x14ac:dyDescent="0.3">
      <c r="B344" s="8"/>
      <c r="C344" s="80"/>
      <c r="D344" s="80"/>
      <c r="E344" s="77"/>
      <c r="F344" s="6"/>
      <c r="G344" s="77"/>
      <c r="H344" s="6"/>
      <c r="I344" s="77"/>
      <c r="J344" s="6"/>
      <c r="K344" s="77"/>
      <c r="L344" s="6"/>
      <c r="M344" s="77"/>
      <c r="N344" s="6" t="str">
        <f t="shared" si="134"/>
        <v/>
      </c>
      <c r="O344" s="7">
        <f t="shared" si="135"/>
        <v>0</v>
      </c>
    </row>
    <row r="345" spans="2:15" hidden="1" x14ac:dyDescent="0.3">
      <c r="B345" s="8"/>
      <c r="C345" s="80"/>
      <c r="D345" s="80"/>
      <c r="E345" s="77"/>
      <c r="F345" s="6"/>
      <c r="G345" s="77"/>
      <c r="H345" s="6"/>
      <c r="I345" s="77"/>
      <c r="J345" s="6"/>
      <c r="K345" s="77"/>
      <c r="L345" s="6" t="str">
        <f t="shared" ref="L345:L352" si="136">IF(K345*$C345=0, "", K345*$C345)</f>
        <v/>
      </c>
      <c r="M345" s="77"/>
      <c r="N345" s="6" t="str">
        <f t="shared" si="134"/>
        <v/>
      </c>
      <c r="O345" s="7">
        <f t="shared" si="135"/>
        <v>0</v>
      </c>
    </row>
    <row r="346" spans="2:15" hidden="1" x14ac:dyDescent="0.3">
      <c r="B346" s="8"/>
      <c r="C346" s="80"/>
      <c r="D346" s="80"/>
      <c r="E346" s="77"/>
      <c r="F346" s="6"/>
      <c r="G346" s="77"/>
      <c r="H346" s="6"/>
      <c r="I346" s="77"/>
      <c r="J346" s="6"/>
      <c r="K346" s="77"/>
      <c r="L346" s="6" t="str">
        <f t="shared" si="136"/>
        <v/>
      </c>
      <c r="M346" s="77"/>
      <c r="N346" s="6" t="str">
        <f t="shared" si="134"/>
        <v/>
      </c>
      <c r="O346" s="7">
        <f t="shared" si="135"/>
        <v>0</v>
      </c>
    </row>
    <row r="347" spans="2:15" hidden="1" x14ac:dyDescent="0.3">
      <c r="B347" s="8"/>
      <c r="C347" s="80"/>
      <c r="D347" s="80"/>
      <c r="E347" s="77"/>
      <c r="F347" s="6"/>
      <c r="G347" s="77"/>
      <c r="H347" s="6" t="str">
        <f t="shared" ref="H347:H352" si="137">IF(G347*$C347=0, "", G347*$C347)</f>
        <v/>
      </c>
      <c r="I347" s="77"/>
      <c r="J347" s="6" t="str">
        <f t="shared" ref="J347:J352" si="138">IF(I347*$C347=0, "", I347*$C347)</f>
        <v/>
      </c>
      <c r="K347" s="77"/>
      <c r="L347" s="6" t="str">
        <f t="shared" si="136"/>
        <v/>
      </c>
      <c r="M347" s="77"/>
      <c r="N347" s="6" t="str">
        <f t="shared" si="134"/>
        <v/>
      </c>
      <c r="O347" s="7">
        <f t="shared" si="135"/>
        <v>0</v>
      </c>
    </row>
    <row r="348" spans="2:15" hidden="1" x14ac:dyDescent="0.3">
      <c r="B348" s="8"/>
      <c r="C348" s="80"/>
      <c r="D348" s="80"/>
      <c r="E348" s="77"/>
      <c r="F348" s="6"/>
      <c r="G348" s="77"/>
      <c r="H348" s="6" t="str">
        <f t="shared" si="137"/>
        <v/>
      </c>
      <c r="I348" s="77"/>
      <c r="J348" s="6" t="str">
        <f t="shared" si="138"/>
        <v/>
      </c>
      <c r="K348" s="77"/>
      <c r="L348" s="6" t="str">
        <f t="shared" si="136"/>
        <v/>
      </c>
      <c r="M348" s="77"/>
      <c r="N348" s="6" t="str">
        <f t="shared" si="134"/>
        <v/>
      </c>
      <c r="O348" s="7">
        <f t="shared" si="135"/>
        <v>0</v>
      </c>
    </row>
    <row r="349" spans="2:15" hidden="1" x14ac:dyDescent="0.3">
      <c r="B349" s="8"/>
      <c r="C349" s="80"/>
      <c r="D349" s="80"/>
      <c r="E349" s="77"/>
      <c r="F349" s="6"/>
      <c r="G349" s="77"/>
      <c r="H349" s="6" t="str">
        <f t="shared" si="137"/>
        <v/>
      </c>
      <c r="I349" s="77"/>
      <c r="J349" s="6" t="str">
        <f t="shared" si="138"/>
        <v/>
      </c>
      <c r="K349" s="77"/>
      <c r="L349" s="6" t="str">
        <f t="shared" si="136"/>
        <v/>
      </c>
      <c r="M349" s="77"/>
      <c r="N349" s="6" t="str">
        <f t="shared" si="134"/>
        <v/>
      </c>
      <c r="O349" s="7">
        <f t="shared" si="135"/>
        <v>0</v>
      </c>
    </row>
    <row r="350" spans="2:15" hidden="1" x14ac:dyDescent="0.3">
      <c r="B350" s="8"/>
      <c r="C350" s="80"/>
      <c r="D350" s="10"/>
      <c r="E350" s="77"/>
      <c r="F350" s="6" t="str">
        <f t="shared" ref="F350:F352" si="139">IF(E350*$C350=0, "", E350*$C350)</f>
        <v/>
      </c>
      <c r="G350" s="77"/>
      <c r="H350" s="6" t="str">
        <f t="shared" si="137"/>
        <v/>
      </c>
      <c r="I350" s="77"/>
      <c r="J350" s="6" t="str">
        <f t="shared" si="138"/>
        <v/>
      </c>
      <c r="K350" s="77"/>
      <c r="L350" s="6" t="str">
        <f t="shared" si="136"/>
        <v/>
      </c>
      <c r="M350" s="77"/>
      <c r="N350" s="6" t="str">
        <f t="shared" si="134"/>
        <v/>
      </c>
      <c r="O350" s="7">
        <f t="shared" si="135"/>
        <v>0</v>
      </c>
    </row>
    <row r="351" spans="2:15" hidden="1" x14ac:dyDescent="0.3">
      <c r="B351" s="8"/>
      <c r="C351" s="80"/>
      <c r="D351" s="10"/>
      <c r="E351" s="77"/>
      <c r="F351" s="6" t="str">
        <f t="shared" si="139"/>
        <v/>
      </c>
      <c r="G351" s="77"/>
      <c r="H351" s="6" t="str">
        <f t="shared" si="137"/>
        <v/>
      </c>
      <c r="I351" s="77"/>
      <c r="J351" s="6" t="str">
        <f t="shared" si="138"/>
        <v/>
      </c>
      <c r="K351" s="77"/>
      <c r="L351" s="6" t="str">
        <f t="shared" si="136"/>
        <v/>
      </c>
      <c r="M351" s="77"/>
      <c r="N351" s="6" t="str">
        <f t="shared" si="134"/>
        <v/>
      </c>
      <c r="O351" s="7">
        <f t="shared" si="135"/>
        <v>0</v>
      </c>
    </row>
    <row r="352" spans="2:15" hidden="1" x14ac:dyDescent="0.3">
      <c r="B352" s="8"/>
      <c r="C352" s="80"/>
      <c r="D352" s="10"/>
      <c r="E352" s="77"/>
      <c r="F352" s="6" t="str">
        <f t="shared" si="139"/>
        <v/>
      </c>
      <c r="G352" s="77"/>
      <c r="H352" s="6" t="str">
        <f t="shared" si="137"/>
        <v/>
      </c>
      <c r="I352" s="77"/>
      <c r="J352" s="6" t="str">
        <f t="shared" si="138"/>
        <v/>
      </c>
      <c r="K352" s="77"/>
      <c r="L352" s="6" t="str">
        <f t="shared" si="136"/>
        <v/>
      </c>
      <c r="M352" s="77"/>
      <c r="N352" s="6" t="str">
        <f t="shared" si="134"/>
        <v/>
      </c>
      <c r="O352" s="7">
        <f t="shared" si="135"/>
        <v>0</v>
      </c>
    </row>
    <row r="353" spans="2:15" x14ac:dyDescent="0.3">
      <c r="B353" s="135" t="s">
        <v>20</v>
      </c>
      <c r="C353" s="136"/>
      <c r="D353" s="137"/>
      <c r="E353" s="138">
        <f>IF(SUM(F341:F352)=0, "",SUM(F341:F352))</f>
        <v>1500</v>
      </c>
      <c r="F353" s="139"/>
      <c r="G353" s="140" t="str">
        <f>IF(SUM(H341:H352)=0, "",SUM(H341:H352))</f>
        <v/>
      </c>
      <c r="H353" s="141"/>
      <c r="I353" s="140" t="str">
        <f>IF(SUM(J341:J352)=0, "",SUM(J341:J352))</f>
        <v/>
      </c>
      <c r="J353" s="141"/>
      <c r="K353" s="140" t="str">
        <f>IF(SUM(L341:L352)=0, "",SUM(L341:L352))</f>
        <v/>
      </c>
      <c r="L353" s="141"/>
      <c r="M353" s="142" t="str">
        <f>IF(SUM(N341:N352)=0, "",SUM(N341:N352))</f>
        <v/>
      </c>
      <c r="N353" s="144"/>
      <c r="O353" s="149">
        <f>SUM(O341:O352)</f>
        <v>1500</v>
      </c>
    </row>
    <row r="354" spans="2:15" x14ac:dyDescent="0.3">
      <c r="B354" s="135" t="s">
        <v>78</v>
      </c>
      <c r="C354" s="136"/>
      <c r="D354" s="137"/>
      <c r="E354" s="142"/>
      <c r="F354" s="143"/>
      <c r="G354" s="142"/>
      <c r="H354" s="143"/>
      <c r="I354" s="142"/>
      <c r="J354" s="144"/>
      <c r="K354" s="142"/>
      <c r="L354" s="144"/>
      <c r="M354" s="142" t="str">
        <f>M353</f>
        <v/>
      </c>
      <c r="N354" s="144"/>
      <c r="O354" s="150"/>
    </row>
    <row r="355" spans="2:15" x14ac:dyDescent="0.3">
      <c r="B355" s="81"/>
      <c r="C355" s="81"/>
      <c r="D355" s="81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22"/>
    </row>
    <row r="356" spans="2:15" x14ac:dyDescent="0.3">
      <c r="B356" s="81"/>
      <c r="C356" s="81"/>
      <c r="D356" s="81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22"/>
    </row>
    <row r="357" spans="2:15" ht="34.799999999999997" x14ac:dyDescent="0.3">
      <c r="B357" s="20" t="s">
        <v>108</v>
      </c>
      <c r="C357" s="2"/>
      <c r="D357" s="72"/>
      <c r="E357" s="129" t="s">
        <v>72</v>
      </c>
      <c r="F357" s="130"/>
      <c r="G357" s="130"/>
      <c r="H357" s="130"/>
      <c r="I357" s="131"/>
      <c r="J357" s="131"/>
      <c r="K357" s="131"/>
      <c r="L357" s="131"/>
      <c r="M357" s="131"/>
      <c r="N357" s="131"/>
      <c r="O357" s="76" t="s">
        <v>73</v>
      </c>
    </row>
    <row r="358" spans="2:15" ht="17.399999999999999" customHeight="1" x14ac:dyDescent="0.3">
      <c r="B358" s="73"/>
      <c r="C358" s="2"/>
      <c r="D358" s="72"/>
      <c r="E358" s="129" t="s">
        <v>127</v>
      </c>
      <c r="F358" s="130"/>
      <c r="G358" s="129" t="s">
        <v>35</v>
      </c>
      <c r="H358" s="130"/>
      <c r="I358" s="129" t="s">
        <v>29</v>
      </c>
      <c r="J358" s="130"/>
      <c r="K358" s="129" t="s">
        <v>128</v>
      </c>
      <c r="L358" s="130"/>
      <c r="M358" s="129" t="s">
        <v>16</v>
      </c>
      <c r="N358" s="132"/>
      <c r="O358" s="133" t="s">
        <v>74</v>
      </c>
    </row>
    <row r="359" spans="2:15" ht="17.399999999999999" x14ac:dyDescent="0.3">
      <c r="B359" s="45" t="s">
        <v>47</v>
      </c>
      <c r="C359" s="78" t="s">
        <v>75</v>
      </c>
      <c r="D359" s="46" t="s">
        <v>76</v>
      </c>
      <c r="E359" s="47" t="s">
        <v>77</v>
      </c>
      <c r="F359" s="48" t="s">
        <v>20</v>
      </c>
      <c r="G359" s="47" t="s">
        <v>77</v>
      </c>
      <c r="H359" s="49" t="s">
        <v>20</v>
      </c>
      <c r="I359" s="47" t="s">
        <v>77</v>
      </c>
      <c r="J359" s="49" t="s">
        <v>20</v>
      </c>
      <c r="K359" s="47" t="s">
        <v>77</v>
      </c>
      <c r="L359" s="49" t="s">
        <v>20</v>
      </c>
      <c r="M359" s="47" t="s">
        <v>77</v>
      </c>
      <c r="N359" s="48" t="s">
        <v>20</v>
      </c>
      <c r="O359" s="134"/>
    </row>
    <row r="360" spans="2:15" x14ac:dyDescent="0.3">
      <c r="B360" s="8" t="s">
        <v>277</v>
      </c>
      <c r="C360" s="80">
        <v>500</v>
      </c>
      <c r="D360" s="80" t="s">
        <v>21</v>
      </c>
      <c r="E360" s="77">
        <v>1</v>
      </c>
      <c r="F360" s="6">
        <f t="shared" ref="F360:L371" si="140">IF(E360*$C360=0, "", E360*$C360)</f>
        <v>500</v>
      </c>
      <c r="G360" s="77"/>
      <c r="H360" s="6" t="str">
        <f t="shared" ref="H360" si="141">IF(G360*$C360=0, "", G360*$C360)</f>
        <v/>
      </c>
      <c r="I360" s="77"/>
      <c r="J360" s="6"/>
      <c r="K360" s="77"/>
      <c r="L360" s="6"/>
      <c r="M360" s="77"/>
      <c r="N360" s="6" t="str">
        <f t="shared" ref="N360:N371" si="142">IF(M360*$C360=0, "", M360*$C360)</f>
        <v/>
      </c>
      <c r="O360" s="7">
        <f t="shared" ref="O360:O371" si="143">MIN(F360,H360,J360,L360,N360)</f>
        <v>500</v>
      </c>
    </row>
    <row r="361" spans="2:15" x14ac:dyDescent="0.3">
      <c r="B361" s="8" t="s">
        <v>50</v>
      </c>
      <c r="C361" s="80">
        <v>1</v>
      </c>
      <c r="D361" s="80" t="s">
        <v>27</v>
      </c>
      <c r="E361" s="77"/>
      <c r="F361" s="6"/>
      <c r="G361" s="77">
        <v>290</v>
      </c>
      <c r="H361" s="6">
        <f t="shared" si="140"/>
        <v>290</v>
      </c>
      <c r="I361" s="77"/>
      <c r="J361" s="6"/>
      <c r="K361" s="77"/>
      <c r="L361" s="6"/>
      <c r="M361" s="77"/>
      <c r="N361" s="6" t="str">
        <f t="shared" si="142"/>
        <v/>
      </c>
      <c r="O361" s="7">
        <f t="shared" si="143"/>
        <v>290</v>
      </c>
    </row>
    <row r="362" spans="2:15" x14ac:dyDescent="0.3">
      <c r="B362" s="8" t="s">
        <v>129</v>
      </c>
      <c r="C362" s="80">
        <v>12</v>
      </c>
      <c r="D362" s="80" t="s">
        <v>21</v>
      </c>
      <c r="E362" s="77"/>
      <c r="F362" s="6"/>
      <c r="G362" s="77"/>
      <c r="H362" s="6"/>
      <c r="I362" s="77">
        <v>18.899999999999999</v>
      </c>
      <c r="J362" s="6">
        <f t="shared" si="140"/>
        <v>226.79999999999998</v>
      </c>
      <c r="K362" s="77"/>
      <c r="L362" s="6"/>
      <c r="M362" s="77"/>
      <c r="N362" s="6" t="str">
        <f t="shared" si="142"/>
        <v/>
      </c>
      <c r="O362" s="7">
        <f t="shared" si="143"/>
        <v>226.79999999999998</v>
      </c>
    </row>
    <row r="363" spans="2:15" x14ac:dyDescent="0.3">
      <c r="B363" s="8" t="s">
        <v>130</v>
      </c>
      <c r="C363" s="80">
        <v>6</v>
      </c>
      <c r="D363" s="80" t="s">
        <v>21</v>
      </c>
      <c r="E363" s="77"/>
      <c r="F363" s="6"/>
      <c r="G363" s="77"/>
      <c r="H363" s="6"/>
      <c r="I363" s="77"/>
      <c r="J363" s="6"/>
      <c r="K363" s="77">
        <v>62</v>
      </c>
      <c r="L363" s="6">
        <f t="shared" si="140"/>
        <v>372</v>
      </c>
      <c r="M363" s="77"/>
      <c r="N363" s="6" t="str">
        <f t="shared" si="142"/>
        <v/>
      </c>
      <c r="O363" s="7">
        <f t="shared" si="143"/>
        <v>372</v>
      </c>
    </row>
    <row r="364" spans="2:15" x14ac:dyDescent="0.3">
      <c r="B364" s="8"/>
      <c r="C364" s="80"/>
      <c r="D364" s="80"/>
      <c r="E364" s="77"/>
      <c r="F364" s="6"/>
      <c r="G364" s="77"/>
      <c r="H364" s="6"/>
      <c r="I364" s="77"/>
      <c r="J364" s="6"/>
      <c r="K364" s="77"/>
      <c r="L364" s="6" t="str">
        <f t="shared" si="140"/>
        <v/>
      </c>
      <c r="M364" s="77"/>
      <c r="N364" s="6" t="str">
        <f t="shared" si="142"/>
        <v/>
      </c>
      <c r="O364" s="7">
        <f t="shared" si="143"/>
        <v>0</v>
      </c>
    </row>
    <row r="365" spans="2:15" hidden="1" x14ac:dyDescent="0.3">
      <c r="B365" s="8"/>
      <c r="C365" s="80"/>
      <c r="D365" s="80"/>
      <c r="E365" s="77"/>
      <c r="F365" s="6"/>
      <c r="G365" s="77"/>
      <c r="H365" s="6"/>
      <c r="I365" s="77"/>
      <c r="J365" s="6"/>
      <c r="K365" s="77"/>
      <c r="L365" s="6" t="str">
        <f t="shared" si="140"/>
        <v/>
      </c>
      <c r="M365" s="77"/>
      <c r="N365" s="6" t="str">
        <f t="shared" si="142"/>
        <v/>
      </c>
      <c r="O365" s="7">
        <f t="shared" si="143"/>
        <v>0</v>
      </c>
    </row>
    <row r="366" spans="2:15" hidden="1" x14ac:dyDescent="0.3">
      <c r="B366" s="8"/>
      <c r="C366" s="80"/>
      <c r="D366" s="80"/>
      <c r="E366" s="77"/>
      <c r="F366" s="6"/>
      <c r="G366" s="77"/>
      <c r="H366" s="6" t="str">
        <f t="shared" ref="H366:H371" si="144">IF(G366*$C366=0, "", G366*$C366)</f>
        <v/>
      </c>
      <c r="I366" s="77"/>
      <c r="J366" s="6" t="str">
        <f t="shared" ref="J366:J371" si="145">IF(I366*$C366=0, "", I366*$C366)</f>
        <v/>
      </c>
      <c r="K366" s="77"/>
      <c r="L366" s="6" t="str">
        <f t="shared" si="140"/>
        <v/>
      </c>
      <c r="M366" s="77"/>
      <c r="N366" s="6" t="str">
        <f t="shared" si="142"/>
        <v/>
      </c>
      <c r="O366" s="7">
        <f t="shared" si="143"/>
        <v>0</v>
      </c>
    </row>
    <row r="367" spans="2:15" hidden="1" x14ac:dyDescent="0.3">
      <c r="B367" s="8"/>
      <c r="C367" s="80"/>
      <c r="D367" s="80"/>
      <c r="E367" s="77"/>
      <c r="F367" s="6"/>
      <c r="G367" s="77"/>
      <c r="H367" s="6" t="str">
        <f t="shared" si="144"/>
        <v/>
      </c>
      <c r="I367" s="77"/>
      <c r="J367" s="6" t="str">
        <f t="shared" si="145"/>
        <v/>
      </c>
      <c r="K367" s="77"/>
      <c r="L367" s="6" t="str">
        <f t="shared" si="140"/>
        <v/>
      </c>
      <c r="M367" s="77"/>
      <c r="N367" s="6" t="str">
        <f t="shared" si="142"/>
        <v/>
      </c>
      <c r="O367" s="7">
        <f t="shared" si="143"/>
        <v>0</v>
      </c>
    </row>
    <row r="368" spans="2:15" hidden="1" x14ac:dyDescent="0.3">
      <c r="B368" s="8"/>
      <c r="C368" s="80"/>
      <c r="D368" s="80"/>
      <c r="E368" s="77"/>
      <c r="F368" s="6"/>
      <c r="G368" s="77"/>
      <c r="H368" s="6" t="str">
        <f t="shared" si="144"/>
        <v/>
      </c>
      <c r="I368" s="77"/>
      <c r="J368" s="6" t="str">
        <f t="shared" si="145"/>
        <v/>
      </c>
      <c r="K368" s="77"/>
      <c r="L368" s="6" t="str">
        <f t="shared" si="140"/>
        <v/>
      </c>
      <c r="M368" s="77"/>
      <c r="N368" s="6" t="str">
        <f t="shared" si="142"/>
        <v/>
      </c>
      <c r="O368" s="7">
        <f t="shared" si="143"/>
        <v>0</v>
      </c>
    </row>
    <row r="369" spans="2:15" hidden="1" x14ac:dyDescent="0.3">
      <c r="B369" s="8"/>
      <c r="C369" s="80"/>
      <c r="D369" s="10"/>
      <c r="E369" s="77"/>
      <c r="F369" s="6" t="str">
        <f t="shared" ref="F369:F371" si="146">IF(E369*$C369=0, "", E369*$C369)</f>
        <v/>
      </c>
      <c r="G369" s="77"/>
      <c r="H369" s="6" t="str">
        <f t="shared" si="144"/>
        <v/>
      </c>
      <c r="I369" s="77"/>
      <c r="J369" s="6" t="str">
        <f t="shared" si="145"/>
        <v/>
      </c>
      <c r="K369" s="77"/>
      <c r="L369" s="6" t="str">
        <f t="shared" si="140"/>
        <v/>
      </c>
      <c r="M369" s="77"/>
      <c r="N369" s="6" t="str">
        <f t="shared" si="142"/>
        <v/>
      </c>
      <c r="O369" s="7">
        <f t="shared" si="143"/>
        <v>0</v>
      </c>
    </row>
    <row r="370" spans="2:15" hidden="1" x14ac:dyDescent="0.3">
      <c r="B370" s="8"/>
      <c r="C370" s="80"/>
      <c r="D370" s="10"/>
      <c r="E370" s="77"/>
      <c r="F370" s="6" t="str">
        <f t="shared" si="146"/>
        <v/>
      </c>
      <c r="G370" s="77"/>
      <c r="H370" s="6" t="str">
        <f t="shared" si="144"/>
        <v/>
      </c>
      <c r="I370" s="77"/>
      <c r="J370" s="6" t="str">
        <f t="shared" si="145"/>
        <v/>
      </c>
      <c r="K370" s="77"/>
      <c r="L370" s="6" t="str">
        <f t="shared" si="140"/>
        <v/>
      </c>
      <c r="M370" s="77"/>
      <c r="N370" s="6" t="str">
        <f t="shared" si="142"/>
        <v/>
      </c>
      <c r="O370" s="7">
        <f t="shared" si="143"/>
        <v>0</v>
      </c>
    </row>
    <row r="371" spans="2:15" hidden="1" x14ac:dyDescent="0.3">
      <c r="B371" s="8"/>
      <c r="C371" s="80"/>
      <c r="D371" s="10"/>
      <c r="E371" s="77"/>
      <c r="F371" s="6" t="str">
        <f t="shared" si="146"/>
        <v/>
      </c>
      <c r="G371" s="77"/>
      <c r="H371" s="6" t="str">
        <f t="shared" si="144"/>
        <v/>
      </c>
      <c r="I371" s="77"/>
      <c r="J371" s="6" t="str">
        <f t="shared" si="145"/>
        <v/>
      </c>
      <c r="K371" s="77"/>
      <c r="L371" s="6" t="str">
        <f t="shared" si="140"/>
        <v/>
      </c>
      <c r="M371" s="77"/>
      <c r="N371" s="6" t="str">
        <f t="shared" si="142"/>
        <v/>
      </c>
      <c r="O371" s="7">
        <f t="shared" si="143"/>
        <v>0</v>
      </c>
    </row>
    <row r="372" spans="2:15" x14ac:dyDescent="0.3">
      <c r="B372" s="135" t="s">
        <v>20</v>
      </c>
      <c r="C372" s="136"/>
      <c r="D372" s="137"/>
      <c r="E372" s="138">
        <f>IF(SUM(F360:F371)=0, "",SUM(F360:F371))</f>
        <v>500</v>
      </c>
      <c r="F372" s="139"/>
      <c r="G372" s="138">
        <f>IF(SUM(H360:H371)=0, "",SUM(H360:H371))</f>
        <v>290</v>
      </c>
      <c r="H372" s="139"/>
      <c r="I372" s="138">
        <f>IF(SUM(J360:J371)=0, "",SUM(J360:J371))</f>
        <v>226.79999999999998</v>
      </c>
      <c r="J372" s="139"/>
      <c r="K372" s="138">
        <f>IF(SUM(L360:L371)=0, "",SUM(L360:L371))</f>
        <v>372</v>
      </c>
      <c r="L372" s="139"/>
      <c r="M372" s="142" t="str">
        <f>IF(SUM(N360:N371)=0, "",SUM(N360:N371))</f>
        <v/>
      </c>
      <c r="N372" s="144"/>
      <c r="O372" s="149">
        <f>SUM(O360:O371)</f>
        <v>1388.8</v>
      </c>
    </row>
    <row r="373" spans="2:15" x14ac:dyDescent="0.3">
      <c r="B373" s="135" t="s">
        <v>78</v>
      </c>
      <c r="C373" s="136"/>
      <c r="D373" s="137"/>
      <c r="E373" s="142"/>
      <c r="F373" s="143"/>
      <c r="G373" s="142"/>
      <c r="H373" s="143"/>
      <c r="I373" s="142"/>
      <c r="J373" s="144"/>
      <c r="K373" s="142"/>
      <c r="L373" s="144"/>
      <c r="M373" s="142" t="str">
        <f>M372</f>
        <v/>
      </c>
      <c r="N373" s="144"/>
      <c r="O373" s="150"/>
    </row>
    <row r="374" spans="2:15" x14ac:dyDescent="0.3">
      <c r="B374" s="81"/>
      <c r="C374" s="81"/>
      <c r="D374" s="81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22"/>
    </row>
    <row r="375" spans="2:15" ht="15" thickBot="1" x14ac:dyDescent="0.35">
      <c r="B375" s="81"/>
      <c r="C375" s="81"/>
      <c r="D375" s="81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8"/>
    </row>
    <row r="376" spans="2:15" x14ac:dyDescent="0.3">
      <c r="B376" s="152" t="s">
        <v>131</v>
      </c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O376" s="156">
        <f>E163+E182+G201+G220+E239+G258+E277+E296+G296+I296+K296+G315+E334+E353+E372+G372+I372+K372</f>
        <v>90466.529968000003</v>
      </c>
    </row>
    <row r="377" spans="2:15" ht="15" thickBot="1" x14ac:dyDescent="0.35">
      <c r="B377" s="154"/>
      <c r="C377" s="155"/>
      <c r="D377" s="155"/>
      <c r="E377" s="155"/>
      <c r="F377" s="155"/>
      <c r="G377" s="155"/>
      <c r="H377" s="155"/>
      <c r="I377" s="155"/>
      <c r="J377" s="155"/>
      <c r="K377" s="155"/>
      <c r="L377" s="155"/>
      <c r="M377" s="155"/>
      <c r="N377" s="155"/>
      <c r="O377" s="157"/>
    </row>
    <row r="378" spans="2:15" x14ac:dyDescent="0.3">
      <c r="B378" s="81"/>
      <c r="C378" s="81"/>
      <c r="D378" s="81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8"/>
    </row>
    <row r="379" spans="2:15" x14ac:dyDescent="0.3">
      <c r="B379" s="81"/>
      <c r="C379" s="81"/>
      <c r="D379" s="81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8"/>
    </row>
    <row r="380" spans="2:15" ht="23.4" customHeight="1" x14ac:dyDescent="0.3">
      <c r="B380" s="160" t="s">
        <v>132</v>
      </c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</row>
    <row r="381" spans="2:15" ht="22.2" customHeight="1" x14ac:dyDescent="0.3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</row>
    <row r="382" spans="2:15" x14ac:dyDescent="0.3">
      <c r="B382" s="81"/>
      <c r="C382" s="81"/>
      <c r="D382" s="81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8"/>
    </row>
    <row r="383" spans="2:15" x14ac:dyDescent="0.3">
      <c r="B383" s="81"/>
      <c r="C383" s="81"/>
      <c r="D383" s="81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8"/>
    </row>
    <row r="384" spans="2:15" ht="34.799999999999997" x14ac:dyDescent="0.3">
      <c r="B384" s="20" t="s">
        <v>133</v>
      </c>
      <c r="C384" s="2"/>
      <c r="D384" s="72"/>
      <c r="E384" s="129" t="s">
        <v>72</v>
      </c>
      <c r="F384" s="130"/>
      <c r="G384" s="130"/>
      <c r="H384" s="130"/>
      <c r="I384" s="131"/>
      <c r="J384" s="131"/>
      <c r="K384" s="131"/>
      <c r="L384" s="131"/>
      <c r="M384" s="131"/>
      <c r="N384" s="131"/>
      <c r="O384" s="76" t="s">
        <v>73</v>
      </c>
    </row>
    <row r="385" spans="2:15" ht="17.399999999999999" x14ac:dyDescent="0.3">
      <c r="B385" s="73"/>
      <c r="C385" s="2"/>
      <c r="D385" s="72"/>
      <c r="E385" s="129" t="s">
        <v>134</v>
      </c>
      <c r="F385" s="132"/>
      <c r="G385" s="129" t="s">
        <v>99</v>
      </c>
      <c r="H385" s="132"/>
      <c r="I385" s="129" t="s">
        <v>35</v>
      </c>
      <c r="J385" s="132"/>
      <c r="K385" s="129" t="s">
        <v>16</v>
      </c>
      <c r="L385" s="132"/>
      <c r="M385" s="129" t="s">
        <v>16</v>
      </c>
      <c r="N385" s="132"/>
      <c r="O385" s="133" t="s">
        <v>74</v>
      </c>
    </row>
    <row r="386" spans="2:15" ht="17.399999999999999" x14ac:dyDescent="0.3">
      <c r="B386" s="45" t="s">
        <v>135</v>
      </c>
      <c r="C386" s="78" t="s">
        <v>75</v>
      </c>
      <c r="D386" s="78" t="s">
        <v>76</v>
      </c>
      <c r="E386" s="47" t="s">
        <v>77</v>
      </c>
      <c r="F386" s="48" t="s">
        <v>20</v>
      </c>
      <c r="G386" s="47" t="s">
        <v>77</v>
      </c>
      <c r="H386" s="49" t="s">
        <v>20</v>
      </c>
      <c r="I386" s="47" t="s">
        <v>77</v>
      </c>
      <c r="J386" s="49" t="s">
        <v>20</v>
      </c>
      <c r="K386" s="47" t="s">
        <v>77</v>
      </c>
      <c r="L386" s="49" t="s">
        <v>20</v>
      </c>
      <c r="M386" s="47" t="s">
        <v>77</v>
      </c>
      <c r="N386" s="48" t="s">
        <v>20</v>
      </c>
      <c r="O386" s="134"/>
    </row>
    <row r="387" spans="2:15" x14ac:dyDescent="0.3">
      <c r="B387" s="4" t="s">
        <v>278</v>
      </c>
      <c r="C387" s="80">
        <v>5700</v>
      </c>
      <c r="D387" s="80" t="s">
        <v>136</v>
      </c>
      <c r="E387" s="77">
        <v>1</v>
      </c>
      <c r="F387" s="6">
        <f t="shared" ref="F387:F389" si="147">IF(E387*$C387=0, "", E387*$C387)</f>
        <v>5700</v>
      </c>
      <c r="G387" s="77"/>
      <c r="H387" s="6" t="str">
        <f t="shared" ref="H387:H389" si="148">IF(G387*$C387=0, "", G387*$C387)</f>
        <v/>
      </c>
      <c r="I387" s="77"/>
      <c r="J387" s="6" t="str">
        <f t="shared" ref="J387:J389" si="149">IF(I387*$C387=0, "", I387*$C387)</f>
        <v/>
      </c>
      <c r="K387" s="77"/>
      <c r="L387" s="6" t="str">
        <f>IF(K387*$C387=0, "", K387*$C387)</f>
        <v/>
      </c>
      <c r="M387" s="77"/>
      <c r="N387" s="6" t="str">
        <f>IF(M387*$C387=0, "", M387*$C387)</f>
        <v/>
      </c>
      <c r="O387" s="7">
        <f t="shared" ref="O387:O398" si="150">MIN(F387,H387,J387,L387,N387)</f>
        <v>5700</v>
      </c>
    </row>
    <row r="388" spans="2:15" x14ac:dyDescent="0.3">
      <c r="B388" s="8" t="s">
        <v>137</v>
      </c>
      <c r="C388" s="80">
        <v>3</v>
      </c>
      <c r="D388" s="80" t="s">
        <v>21</v>
      </c>
      <c r="E388" s="77"/>
      <c r="F388" s="6" t="str">
        <f t="shared" si="147"/>
        <v/>
      </c>
      <c r="G388" s="77">
        <v>36</v>
      </c>
      <c r="H388" s="6">
        <f t="shared" si="148"/>
        <v>108</v>
      </c>
      <c r="I388" s="77"/>
      <c r="J388" s="6" t="str">
        <f t="shared" si="149"/>
        <v/>
      </c>
      <c r="K388" s="77"/>
      <c r="L388" s="6" t="str">
        <f t="shared" ref="L388:L398" si="151">IF(K388*$C388=0, "", K388*$C388)</f>
        <v/>
      </c>
      <c r="M388" s="77"/>
      <c r="N388" s="6" t="str">
        <f t="shared" ref="N388:N398" si="152">IF(M388*$C388=0, "", M388*$C388)</f>
        <v/>
      </c>
      <c r="O388" s="7">
        <f t="shared" si="150"/>
        <v>108</v>
      </c>
    </row>
    <row r="389" spans="2:15" x14ac:dyDescent="0.3">
      <c r="B389" s="8" t="s">
        <v>138</v>
      </c>
      <c r="C389" s="80">
        <v>3</v>
      </c>
      <c r="D389" s="80" t="s">
        <v>27</v>
      </c>
      <c r="E389" s="77"/>
      <c r="F389" s="6" t="str">
        <f t="shared" si="147"/>
        <v/>
      </c>
      <c r="G389" s="77"/>
      <c r="H389" s="6" t="str">
        <f t="shared" si="148"/>
        <v/>
      </c>
      <c r="I389" s="77">
        <v>290</v>
      </c>
      <c r="J389" s="6">
        <f t="shared" si="149"/>
        <v>870</v>
      </c>
      <c r="K389" s="77"/>
      <c r="L389" s="6" t="str">
        <f t="shared" si="151"/>
        <v/>
      </c>
      <c r="M389" s="77"/>
      <c r="N389" s="6" t="str">
        <f t="shared" si="152"/>
        <v/>
      </c>
      <c r="O389" s="7">
        <f t="shared" si="150"/>
        <v>870</v>
      </c>
    </row>
    <row r="390" spans="2:15" x14ac:dyDescent="0.3">
      <c r="B390" s="8"/>
      <c r="C390" s="80"/>
      <c r="D390" s="80"/>
      <c r="E390" s="77"/>
      <c r="F390" s="6"/>
      <c r="G390" s="77"/>
      <c r="H390" s="6"/>
      <c r="I390" s="77"/>
      <c r="J390" s="6"/>
      <c r="K390" s="77"/>
      <c r="L390" s="6" t="str">
        <f t="shared" si="151"/>
        <v/>
      </c>
      <c r="M390" s="77"/>
      <c r="N390" s="6" t="str">
        <f t="shared" si="152"/>
        <v/>
      </c>
      <c r="O390" s="7">
        <f t="shared" si="150"/>
        <v>0</v>
      </c>
    </row>
    <row r="391" spans="2:15" hidden="1" x14ac:dyDescent="0.3">
      <c r="B391" s="14"/>
      <c r="C391" s="80"/>
      <c r="D391" s="80"/>
      <c r="E391" s="147"/>
      <c r="F391" s="148"/>
      <c r="G391" s="147"/>
      <c r="H391" s="148"/>
      <c r="I391" s="77"/>
      <c r="J391" s="6"/>
      <c r="K391" s="77"/>
      <c r="L391" s="6" t="str">
        <f t="shared" si="151"/>
        <v/>
      </c>
      <c r="M391" s="77"/>
      <c r="N391" s="6" t="str">
        <f t="shared" si="152"/>
        <v/>
      </c>
      <c r="O391" s="7">
        <f t="shared" si="150"/>
        <v>0</v>
      </c>
    </row>
    <row r="392" spans="2:15" hidden="1" x14ac:dyDescent="0.3">
      <c r="B392" s="8"/>
      <c r="C392" s="80"/>
      <c r="D392" s="80"/>
      <c r="E392" s="77"/>
      <c r="F392" s="6"/>
      <c r="G392" s="77"/>
      <c r="H392" s="6"/>
      <c r="I392" s="77"/>
      <c r="J392" s="6"/>
      <c r="K392" s="77"/>
      <c r="L392" s="6" t="str">
        <f t="shared" si="151"/>
        <v/>
      </c>
      <c r="M392" s="77"/>
      <c r="N392" s="6" t="str">
        <f t="shared" si="152"/>
        <v/>
      </c>
      <c r="O392" s="7">
        <f t="shared" si="150"/>
        <v>0</v>
      </c>
    </row>
    <row r="393" spans="2:15" hidden="1" x14ac:dyDescent="0.3">
      <c r="B393" s="8"/>
      <c r="C393" s="80"/>
      <c r="D393" s="80"/>
      <c r="E393" s="77"/>
      <c r="F393" s="6"/>
      <c r="G393" s="77"/>
      <c r="H393" s="6"/>
      <c r="I393" s="77"/>
      <c r="J393" s="6"/>
      <c r="K393" s="77"/>
      <c r="L393" s="6" t="str">
        <f t="shared" si="151"/>
        <v/>
      </c>
      <c r="M393" s="77"/>
      <c r="N393" s="6" t="str">
        <f t="shared" si="152"/>
        <v/>
      </c>
      <c r="O393" s="7">
        <f t="shared" si="150"/>
        <v>0</v>
      </c>
    </row>
    <row r="394" spans="2:15" hidden="1" x14ac:dyDescent="0.3">
      <c r="B394" s="8"/>
      <c r="C394" s="80"/>
      <c r="D394" s="80"/>
      <c r="E394" s="77"/>
      <c r="F394" s="6" t="str">
        <f t="shared" ref="F394:F398" si="153">IF(E394*$C394=0, "", E394*$C394)</f>
        <v/>
      </c>
      <c r="G394" s="77"/>
      <c r="H394" s="6" t="str">
        <f t="shared" ref="H394:H398" si="154">IF(G394*$C394=0, "", G394*$C394)</f>
        <v/>
      </c>
      <c r="I394" s="77"/>
      <c r="J394" s="6" t="str">
        <f t="shared" ref="J394:J398" si="155">IF(I394*$C394=0, "", I394*$C394)</f>
        <v/>
      </c>
      <c r="K394" s="77"/>
      <c r="L394" s="6" t="str">
        <f t="shared" si="151"/>
        <v/>
      </c>
      <c r="M394" s="77"/>
      <c r="N394" s="6" t="str">
        <f t="shared" si="152"/>
        <v/>
      </c>
      <c r="O394" s="7">
        <f t="shared" si="150"/>
        <v>0</v>
      </c>
    </row>
    <row r="395" spans="2:15" hidden="1" x14ac:dyDescent="0.3">
      <c r="B395" s="8"/>
      <c r="C395" s="80"/>
      <c r="D395" s="80"/>
      <c r="E395" s="77"/>
      <c r="F395" s="6" t="str">
        <f t="shared" si="153"/>
        <v/>
      </c>
      <c r="G395" s="77"/>
      <c r="H395" s="6" t="str">
        <f t="shared" si="154"/>
        <v/>
      </c>
      <c r="I395" s="77"/>
      <c r="J395" s="6" t="str">
        <f t="shared" si="155"/>
        <v/>
      </c>
      <c r="K395" s="77"/>
      <c r="L395" s="6" t="str">
        <f t="shared" si="151"/>
        <v/>
      </c>
      <c r="M395" s="77"/>
      <c r="N395" s="6" t="str">
        <f t="shared" si="152"/>
        <v/>
      </c>
      <c r="O395" s="7">
        <f t="shared" si="150"/>
        <v>0</v>
      </c>
    </row>
    <row r="396" spans="2:15" hidden="1" x14ac:dyDescent="0.3">
      <c r="B396" s="8"/>
      <c r="C396" s="80"/>
      <c r="D396" s="80"/>
      <c r="E396" s="77"/>
      <c r="F396" s="6" t="str">
        <f t="shared" si="153"/>
        <v/>
      </c>
      <c r="G396" s="77"/>
      <c r="H396" s="6" t="str">
        <f t="shared" si="154"/>
        <v/>
      </c>
      <c r="I396" s="77"/>
      <c r="J396" s="6" t="str">
        <f t="shared" si="155"/>
        <v/>
      </c>
      <c r="K396" s="77"/>
      <c r="L396" s="6" t="str">
        <f t="shared" si="151"/>
        <v/>
      </c>
      <c r="M396" s="77"/>
      <c r="N396" s="6" t="str">
        <f t="shared" si="152"/>
        <v/>
      </c>
      <c r="O396" s="7">
        <f t="shared" si="150"/>
        <v>0</v>
      </c>
    </row>
    <row r="397" spans="2:15" hidden="1" x14ac:dyDescent="0.3">
      <c r="B397" s="8"/>
      <c r="C397" s="80"/>
      <c r="D397" s="80"/>
      <c r="E397" s="77"/>
      <c r="F397" s="6" t="str">
        <f t="shared" si="153"/>
        <v/>
      </c>
      <c r="G397" s="77"/>
      <c r="H397" s="6" t="str">
        <f t="shared" si="154"/>
        <v/>
      </c>
      <c r="I397" s="77"/>
      <c r="J397" s="6" t="str">
        <f t="shared" si="155"/>
        <v/>
      </c>
      <c r="K397" s="77"/>
      <c r="L397" s="6" t="str">
        <f t="shared" si="151"/>
        <v/>
      </c>
      <c r="M397" s="77"/>
      <c r="N397" s="6" t="str">
        <f t="shared" si="152"/>
        <v/>
      </c>
      <c r="O397" s="7">
        <f t="shared" si="150"/>
        <v>0</v>
      </c>
    </row>
    <row r="398" spans="2:15" hidden="1" x14ac:dyDescent="0.3">
      <c r="B398" s="8"/>
      <c r="C398" s="80"/>
      <c r="D398" s="80"/>
      <c r="E398" s="77"/>
      <c r="F398" s="6" t="str">
        <f t="shared" si="153"/>
        <v/>
      </c>
      <c r="G398" s="77"/>
      <c r="H398" s="6" t="str">
        <f t="shared" si="154"/>
        <v/>
      </c>
      <c r="I398" s="77"/>
      <c r="J398" s="6" t="str">
        <f t="shared" si="155"/>
        <v/>
      </c>
      <c r="K398" s="77"/>
      <c r="L398" s="6" t="str">
        <f t="shared" si="151"/>
        <v/>
      </c>
      <c r="M398" s="77"/>
      <c r="N398" s="6" t="str">
        <f t="shared" si="152"/>
        <v/>
      </c>
      <c r="O398" s="7">
        <f t="shared" si="150"/>
        <v>0</v>
      </c>
    </row>
    <row r="399" spans="2:15" x14ac:dyDescent="0.3">
      <c r="B399" s="135" t="s">
        <v>20</v>
      </c>
      <c r="C399" s="136"/>
      <c r="D399" s="136"/>
      <c r="E399" s="138">
        <f>IF(SUM(F387:F398)=0, "",SUM(F387:F398))</f>
        <v>5700</v>
      </c>
      <c r="F399" s="139"/>
      <c r="G399" s="138">
        <f t="shared" ref="G399" si="156">IF(SUM(H387:H398)=0, "",SUM(H387:H398))</f>
        <v>108</v>
      </c>
      <c r="H399" s="139"/>
      <c r="I399" s="138">
        <f t="shared" ref="I399" si="157">IF(SUM(J387:J398)=0, "",SUM(J387:J398))</f>
        <v>870</v>
      </c>
      <c r="J399" s="139"/>
      <c r="K399" s="142" t="str">
        <f t="shared" ref="K399" si="158">IF(SUM(L387:L398)=0, "",SUM(L387:L398))</f>
        <v/>
      </c>
      <c r="L399" s="143"/>
      <c r="M399" s="142" t="str">
        <f t="shared" ref="M399" si="159">IF(SUM(N387:N398)=0, "",SUM(N387:N398))</f>
        <v/>
      </c>
      <c r="N399" s="144"/>
      <c r="O399" s="161">
        <f t="shared" ref="O399" si="160">SUM(O387:O398)</f>
        <v>6678</v>
      </c>
    </row>
    <row r="400" spans="2:15" x14ac:dyDescent="0.3">
      <c r="B400" s="135" t="s">
        <v>78</v>
      </c>
      <c r="C400" s="136"/>
      <c r="D400" s="136"/>
      <c r="E400" s="142"/>
      <c r="F400" s="143"/>
      <c r="G400" s="142"/>
      <c r="H400" s="144"/>
      <c r="I400" s="142"/>
      <c r="J400" s="144"/>
      <c r="K400" s="142" t="str">
        <f t="shared" ref="K400" si="161">K399</f>
        <v/>
      </c>
      <c r="L400" s="144"/>
      <c r="M400" s="142" t="str">
        <f t="shared" ref="M400" si="162">M399</f>
        <v/>
      </c>
      <c r="N400" s="144"/>
      <c r="O400" s="162"/>
    </row>
    <row r="401" spans="2:15" x14ac:dyDescent="0.3">
      <c r="B401" s="81"/>
      <c r="C401" s="81"/>
      <c r="D401" s="81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8"/>
    </row>
    <row r="402" spans="2:15" x14ac:dyDescent="0.3">
      <c r="B402" s="81"/>
      <c r="C402" s="81"/>
      <c r="D402" s="81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8"/>
    </row>
    <row r="403" spans="2:15" ht="34.799999999999997" x14ac:dyDescent="0.3">
      <c r="B403" s="20" t="s">
        <v>133</v>
      </c>
      <c r="C403" s="2"/>
      <c r="D403" s="72"/>
      <c r="E403" s="129" t="s">
        <v>72</v>
      </c>
      <c r="F403" s="130"/>
      <c r="G403" s="130"/>
      <c r="H403" s="130"/>
      <c r="I403" s="131"/>
      <c r="J403" s="131"/>
      <c r="K403" s="131"/>
      <c r="L403" s="131"/>
      <c r="M403" s="131"/>
      <c r="N403" s="131"/>
      <c r="O403" s="76" t="s">
        <v>73</v>
      </c>
    </row>
    <row r="404" spans="2:15" ht="17.399999999999999" x14ac:dyDescent="0.3">
      <c r="B404" s="73"/>
      <c r="C404" s="2"/>
      <c r="D404" s="72"/>
      <c r="E404" s="129" t="s">
        <v>35</v>
      </c>
      <c r="F404" s="132"/>
      <c r="G404" s="129" t="s">
        <v>279</v>
      </c>
      <c r="H404" s="132"/>
      <c r="I404" s="129" t="s">
        <v>16</v>
      </c>
      <c r="J404" s="132"/>
      <c r="K404" s="129" t="s">
        <v>16</v>
      </c>
      <c r="L404" s="132"/>
      <c r="M404" s="129" t="s">
        <v>16</v>
      </c>
      <c r="N404" s="132"/>
      <c r="O404" s="133" t="s">
        <v>74</v>
      </c>
    </row>
    <row r="405" spans="2:15" ht="17.399999999999999" x14ac:dyDescent="0.3">
      <c r="B405" s="45" t="s">
        <v>50</v>
      </c>
      <c r="C405" s="78" t="s">
        <v>75</v>
      </c>
      <c r="D405" s="78" t="s">
        <v>76</v>
      </c>
      <c r="E405" s="47" t="s">
        <v>77</v>
      </c>
      <c r="F405" s="48" t="s">
        <v>20</v>
      </c>
      <c r="G405" s="47" t="s">
        <v>77</v>
      </c>
      <c r="H405" s="49" t="s">
        <v>20</v>
      </c>
      <c r="I405" s="47" t="s">
        <v>77</v>
      </c>
      <c r="J405" s="49" t="s">
        <v>20</v>
      </c>
      <c r="K405" s="47" t="s">
        <v>77</v>
      </c>
      <c r="L405" s="49" t="s">
        <v>20</v>
      </c>
      <c r="M405" s="47" t="s">
        <v>77</v>
      </c>
      <c r="N405" s="48" t="s">
        <v>20</v>
      </c>
      <c r="O405" s="134"/>
    </row>
    <row r="406" spans="2:15" x14ac:dyDescent="0.3">
      <c r="B406" s="8" t="s">
        <v>280</v>
      </c>
      <c r="C406" s="80">
        <v>12.5</v>
      </c>
      <c r="D406" s="80" t="s">
        <v>27</v>
      </c>
      <c r="E406" s="77">
        <v>290</v>
      </c>
      <c r="F406" s="6">
        <f t="shared" ref="F406:H406" si="163">IF(E406*$C406=0, "", E406*$C406)</f>
        <v>3625</v>
      </c>
      <c r="G406" s="77">
        <v>335</v>
      </c>
      <c r="H406" s="6">
        <f t="shared" si="163"/>
        <v>4187.5</v>
      </c>
      <c r="I406" s="77"/>
      <c r="J406" s="6"/>
      <c r="K406" s="77"/>
      <c r="L406" s="6" t="str">
        <f>IF(K406*$C406=0, "", K406*$C406)</f>
        <v/>
      </c>
      <c r="M406" s="77"/>
      <c r="N406" s="6" t="str">
        <f>IF(M406*$C406=0, "", M406*$C406)</f>
        <v/>
      </c>
      <c r="O406" s="7">
        <f t="shared" ref="O406:O417" si="164">MIN(F406,H406,J406,L406,N406)</f>
        <v>3625</v>
      </c>
    </row>
    <row r="407" spans="2:15" x14ac:dyDescent="0.3">
      <c r="B407" s="8"/>
      <c r="C407" s="80"/>
      <c r="D407" s="80"/>
      <c r="E407" s="77"/>
      <c r="F407" s="6"/>
      <c r="G407" s="77"/>
      <c r="H407" s="6"/>
      <c r="I407" s="77"/>
      <c r="J407" s="6"/>
      <c r="K407" s="77"/>
      <c r="L407" s="6" t="str">
        <f t="shared" ref="L407:L417" si="165">IF(K407*$C407=0, "", K407*$C407)</f>
        <v/>
      </c>
      <c r="M407" s="77"/>
      <c r="N407" s="6" t="str">
        <f t="shared" ref="N407:N417" si="166">IF(M407*$C407=0, "", M407*$C407)</f>
        <v/>
      </c>
      <c r="O407" s="7">
        <f t="shared" si="164"/>
        <v>0</v>
      </c>
    </row>
    <row r="408" spans="2:15" hidden="1" x14ac:dyDescent="0.3">
      <c r="B408" s="8"/>
      <c r="C408" s="80"/>
      <c r="D408" s="80"/>
      <c r="E408" s="77"/>
      <c r="F408" s="6"/>
      <c r="G408" s="77"/>
      <c r="H408" s="6"/>
      <c r="I408" s="77"/>
      <c r="J408" s="6"/>
      <c r="K408" s="77"/>
      <c r="L408" s="6" t="str">
        <f t="shared" si="165"/>
        <v/>
      </c>
      <c r="M408" s="77"/>
      <c r="N408" s="6" t="str">
        <f t="shared" si="166"/>
        <v/>
      </c>
      <c r="O408" s="7">
        <f t="shared" si="164"/>
        <v>0</v>
      </c>
    </row>
    <row r="409" spans="2:15" hidden="1" x14ac:dyDescent="0.3">
      <c r="B409" s="8"/>
      <c r="C409" s="80"/>
      <c r="D409" s="80"/>
      <c r="E409" s="77"/>
      <c r="F409" s="6"/>
      <c r="G409" s="77"/>
      <c r="H409" s="6"/>
      <c r="I409" s="77"/>
      <c r="J409" s="6"/>
      <c r="K409" s="77"/>
      <c r="L409" s="6" t="str">
        <f t="shared" si="165"/>
        <v/>
      </c>
      <c r="M409" s="77"/>
      <c r="N409" s="6" t="str">
        <f t="shared" si="166"/>
        <v/>
      </c>
      <c r="O409" s="7">
        <f t="shared" si="164"/>
        <v>0</v>
      </c>
    </row>
    <row r="410" spans="2:15" hidden="1" x14ac:dyDescent="0.3">
      <c r="B410" s="14"/>
      <c r="C410" s="80"/>
      <c r="D410" s="80"/>
      <c r="E410" s="147"/>
      <c r="F410" s="148"/>
      <c r="G410" s="147"/>
      <c r="H410" s="148"/>
      <c r="I410" s="77"/>
      <c r="J410" s="6"/>
      <c r="K410" s="77"/>
      <c r="L410" s="6" t="str">
        <f t="shared" si="165"/>
        <v/>
      </c>
      <c r="M410" s="77"/>
      <c r="N410" s="6" t="str">
        <f t="shared" si="166"/>
        <v/>
      </c>
      <c r="O410" s="7">
        <f t="shared" si="164"/>
        <v>0</v>
      </c>
    </row>
    <row r="411" spans="2:15" hidden="1" x14ac:dyDescent="0.3">
      <c r="B411" s="8"/>
      <c r="C411" s="80"/>
      <c r="D411" s="80"/>
      <c r="E411" s="77"/>
      <c r="F411" s="6"/>
      <c r="G411" s="77"/>
      <c r="H411" s="6"/>
      <c r="I411" s="77"/>
      <c r="J411" s="6"/>
      <c r="K411" s="77"/>
      <c r="L411" s="6" t="str">
        <f t="shared" si="165"/>
        <v/>
      </c>
      <c r="M411" s="77"/>
      <c r="N411" s="6" t="str">
        <f t="shared" si="166"/>
        <v/>
      </c>
      <c r="O411" s="7">
        <f t="shared" si="164"/>
        <v>0</v>
      </c>
    </row>
    <row r="412" spans="2:15" hidden="1" x14ac:dyDescent="0.3">
      <c r="B412" s="8"/>
      <c r="C412" s="80"/>
      <c r="D412" s="80"/>
      <c r="E412" s="77"/>
      <c r="F412" s="6"/>
      <c r="G412" s="77"/>
      <c r="H412" s="6"/>
      <c r="I412" s="77"/>
      <c r="J412" s="6"/>
      <c r="K412" s="77"/>
      <c r="L412" s="6" t="str">
        <f t="shared" si="165"/>
        <v/>
      </c>
      <c r="M412" s="77"/>
      <c r="N412" s="6" t="str">
        <f t="shared" si="166"/>
        <v/>
      </c>
      <c r="O412" s="7">
        <f t="shared" si="164"/>
        <v>0</v>
      </c>
    </row>
    <row r="413" spans="2:15" hidden="1" x14ac:dyDescent="0.3">
      <c r="B413" s="8"/>
      <c r="C413" s="80"/>
      <c r="D413" s="80"/>
      <c r="E413" s="77"/>
      <c r="F413" s="6" t="str">
        <f t="shared" ref="F413:F417" si="167">IF(E413*$C413=0, "", E413*$C413)</f>
        <v/>
      </c>
      <c r="G413" s="77"/>
      <c r="H413" s="6" t="str">
        <f t="shared" ref="H413:H417" si="168">IF(G413*$C413=0, "", G413*$C413)</f>
        <v/>
      </c>
      <c r="I413" s="77"/>
      <c r="J413" s="6" t="str">
        <f t="shared" ref="J413:J417" si="169">IF(I413*$C413=0, "", I413*$C413)</f>
        <v/>
      </c>
      <c r="K413" s="77"/>
      <c r="L413" s="6" t="str">
        <f t="shared" si="165"/>
        <v/>
      </c>
      <c r="M413" s="77"/>
      <c r="N413" s="6" t="str">
        <f t="shared" si="166"/>
        <v/>
      </c>
      <c r="O413" s="7">
        <f t="shared" si="164"/>
        <v>0</v>
      </c>
    </row>
    <row r="414" spans="2:15" hidden="1" x14ac:dyDescent="0.3">
      <c r="B414" s="8"/>
      <c r="C414" s="80"/>
      <c r="D414" s="80"/>
      <c r="E414" s="77"/>
      <c r="F414" s="6" t="str">
        <f t="shared" si="167"/>
        <v/>
      </c>
      <c r="G414" s="77"/>
      <c r="H414" s="6" t="str">
        <f t="shared" si="168"/>
        <v/>
      </c>
      <c r="I414" s="77"/>
      <c r="J414" s="6" t="str">
        <f t="shared" si="169"/>
        <v/>
      </c>
      <c r="K414" s="77"/>
      <c r="L414" s="6" t="str">
        <f t="shared" si="165"/>
        <v/>
      </c>
      <c r="M414" s="77"/>
      <c r="N414" s="6" t="str">
        <f t="shared" si="166"/>
        <v/>
      </c>
      <c r="O414" s="7">
        <f t="shared" si="164"/>
        <v>0</v>
      </c>
    </row>
    <row r="415" spans="2:15" hidden="1" x14ac:dyDescent="0.3">
      <c r="B415" s="8"/>
      <c r="C415" s="80"/>
      <c r="D415" s="80"/>
      <c r="E415" s="77"/>
      <c r="F415" s="6" t="str">
        <f t="shared" si="167"/>
        <v/>
      </c>
      <c r="G415" s="77"/>
      <c r="H415" s="6" t="str">
        <f t="shared" si="168"/>
        <v/>
      </c>
      <c r="I415" s="77"/>
      <c r="J415" s="6" t="str">
        <f t="shared" si="169"/>
        <v/>
      </c>
      <c r="K415" s="77"/>
      <c r="L415" s="6" t="str">
        <f t="shared" si="165"/>
        <v/>
      </c>
      <c r="M415" s="77"/>
      <c r="N415" s="6" t="str">
        <f t="shared" si="166"/>
        <v/>
      </c>
      <c r="O415" s="7">
        <f t="shared" si="164"/>
        <v>0</v>
      </c>
    </row>
    <row r="416" spans="2:15" hidden="1" x14ac:dyDescent="0.3">
      <c r="B416" s="8"/>
      <c r="C416" s="80"/>
      <c r="D416" s="80"/>
      <c r="E416" s="77"/>
      <c r="F416" s="6" t="str">
        <f t="shared" si="167"/>
        <v/>
      </c>
      <c r="G416" s="77"/>
      <c r="H416" s="6" t="str">
        <f t="shared" si="168"/>
        <v/>
      </c>
      <c r="I416" s="77"/>
      <c r="J416" s="6" t="str">
        <f t="shared" si="169"/>
        <v/>
      </c>
      <c r="K416" s="77"/>
      <c r="L416" s="6" t="str">
        <f t="shared" si="165"/>
        <v/>
      </c>
      <c r="M416" s="77"/>
      <c r="N416" s="6" t="str">
        <f t="shared" si="166"/>
        <v/>
      </c>
      <c r="O416" s="7">
        <f t="shared" si="164"/>
        <v>0</v>
      </c>
    </row>
    <row r="417" spans="2:15" hidden="1" x14ac:dyDescent="0.3">
      <c r="B417" s="8"/>
      <c r="C417" s="80"/>
      <c r="D417" s="80"/>
      <c r="E417" s="77"/>
      <c r="F417" s="6" t="str">
        <f t="shared" si="167"/>
        <v/>
      </c>
      <c r="G417" s="77"/>
      <c r="H417" s="6" t="str">
        <f t="shared" si="168"/>
        <v/>
      </c>
      <c r="I417" s="77"/>
      <c r="J417" s="6" t="str">
        <f t="shared" si="169"/>
        <v/>
      </c>
      <c r="K417" s="77"/>
      <c r="L417" s="6" t="str">
        <f t="shared" si="165"/>
        <v/>
      </c>
      <c r="M417" s="77"/>
      <c r="N417" s="6" t="str">
        <f t="shared" si="166"/>
        <v/>
      </c>
      <c r="O417" s="7">
        <f t="shared" si="164"/>
        <v>0</v>
      </c>
    </row>
    <row r="418" spans="2:15" x14ac:dyDescent="0.3">
      <c r="B418" s="135" t="s">
        <v>20</v>
      </c>
      <c r="C418" s="136"/>
      <c r="D418" s="136"/>
      <c r="E418" s="138">
        <f>IF(SUM(F406:F417)=0, "",SUM(F406:F417))</f>
        <v>3625</v>
      </c>
      <c r="F418" s="139"/>
      <c r="G418" s="140">
        <f t="shared" ref="G418" si="170">IF(SUM(H406:H417)=0, "",SUM(H406:H417))</f>
        <v>4187.5</v>
      </c>
      <c r="H418" s="141"/>
      <c r="I418" s="140" t="str">
        <f t="shared" ref="I418" si="171">IF(SUM(J406:J417)=0, "",SUM(J406:J417))</f>
        <v/>
      </c>
      <c r="J418" s="141"/>
      <c r="K418" s="142" t="str">
        <f t="shared" ref="K418" si="172">IF(SUM(L406:L417)=0, "",SUM(L406:L417))</f>
        <v/>
      </c>
      <c r="L418" s="143"/>
      <c r="M418" s="142" t="str">
        <f t="shared" ref="M418" si="173">IF(SUM(N406:N417)=0, "",SUM(N406:N417))</f>
        <v/>
      </c>
      <c r="N418" s="144"/>
      <c r="O418" s="145">
        <f t="shared" ref="O418" si="174">SUM(O406:O417)</f>
        <v>3625</v>
      </c>
    </row>
    <row r="419" spans="2:15" x14ac:dyDescent="0.3">
      <c r="B419" s="135" t="s">
        <v>78</v>
      </c>
      <c r="C419" s="136"/>
      <c r="D419" s="136"/>
      <c r="E419" s="142"/>
      <c r="F419" s="143"/>
      <c r="G419" s="142"/>
      <c r="H419" s="144"/>
      <c r="I419" s="142"/>
      <c r="J419" s="144"/>
      <c r="K419" s="142" t="str">
        <f t="shared" ref="K419" si="175">K418</f>
        <v/>
      </c>
      <c r="L419" s="144"/>
      <c r="M419" s="142" t="str">
        <f t="shared" ref="M419" si="176">M418</f>
        <v/>
      </c>
      <c r="N419" s="144"/>
      <c r="O419" s="146"/>
    </row>
    <row r="420" spans="2:15" x14ac:dyDescent="0.3">
      <c r="B420" s="81"/>
      <c r="C420" s="81"/>
      <c r="D420" s="81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8"/>
    </row>
    <row r="421" spans="2:15" ht="34.799999999999997" x14ac:dyDescent="0.3">
      <c r="B421" s="20" t="s">
        <v>133</v>
      </c>
      <c r="C421" s="2"/>
      <c r="D421" s="72"/>
      <c r="E421" s="129" t="s">
        <v>72</v>
      </c>
      <c r="F421" s="130"/>
      <c r="G421" s="130"/>
      <c r="H421" s="130"/>
      <c r="I421" s="131"/>
      <c r="J421" s="131"/>
      <c r="K421" s="131"/>
      <c r="L421" s="131"/>
      <c r="M421" s="131"/>
      <c r="N421" s="131"/>
      <c r="O421" s="76" t="s">
        <v>73</v>
      </c>
    </row>
    <row r="422" spans="2:15" ht="17.399999999999999" x14ac:dyDescent="0.3">
      <c r="B422" s="73"/>
      <c r="C422" s="2"/>
      <c r="D422" s="72"/>
      <c r="E422" s="129" t="s">
        <v>139</v>
      </c>
      <c r="F422" s="132"/>
      <c r="G422" s="129" t="s">
        <v>125</v>
      </c>
      <c r="H422" s="132"/>
      <c r="I422" s="129" t="s">
        <v>31</v>
      </c>
      <c r="J422" s="132"/>
      <c r="K422" s="129" t="s">
        <v>16</v>
      </c>
      <c r="L422" s="132"/>
      <c r="M422" s="129" t="s">
        <v>16</v>
      </c>
      <c r="N422" s="132"/>
      <c r="O422" s="133" t="s">
        <v>74</v>
      </c>
    </row>
    <row r="423" spans="2:15" ht="17.399999999999999" x14ac:dyDescent="0.3">
      <c r="B423" s="45" t="s">
        <v>281</v>
      </c>
      <c r="C423" s="78" t="s">
        <v>75</v>
      </c>
      <c r="D423" s="78" t="s">
        <v>76</v>
      </c>
      <c r="E423" s="47" t="s">
        <v>77</v>
      </c>
      <c r="F423" s="48" t="s">
        <v>20</v>
      </c>
      <c r="G423" s="47" t="s">
        <v>77</v>
      </c>
      <c r="H423" s="49" t="s">
        <v>20</v>
      </c>
      <c r="I423" s="47" t="s">
        <v>77</v>
      </c>
      <c r="J423" s="49" t="s">
        <v>20</v>
      </c>
      <c r="K423" s="47" t="s">
        <v>77</v>
      </c>
      <c r="L423" s="49" t="s">
        <v>20</v>
      </c>
      <c r="M423" s="47" t="s">
        <v>77</v>
      </c>
      <c r="N423" s="48" t="s">
        <v>20</v>
      </c>
      <c r="O423" s="134"/>
    </row>
    <row r="424" spans="2:15" x14ac:dyDescent="0.3">
      <c r="B424" s="8" t="s">
        <v>140</v>
      </c>
      <c r="C424" s="80">
        <v>215</v>
      </c>
      <c r="D424" s="80" t="s">
        <v>21</v>
      </c>
      <c r="E424" s="77">
        <v>28</v>
      </c>
      <c r="F424" s="6">
        <f t="shared" ref="F424:J426" si="177">IF(E424*$C424=0, "", E424*$C424)</f>
        <v>6020</v>
      </c>
      <c r="G424" s="77"/>
      <c r="H424" s="6" t="str">
        <f t="shared" ref="H424" si="178">IF(G424*$C424=0, "", G424*$C424)</f>
        <v/>
      </c>
      <c r="I424" s="77"/>
      <c r="J424" s="6"/>
      <c r="K424" s="77"/>
      <c r="L424" s="6" t="str">
        <f>IF(K424*$C424=0, "", K424*$C424)</f>
        <v/>
      </c>
      <c r="M424" s="77"/>
      <c r="N424" s="6" t="str">
        <f>IF(M424*$C424=0, "", M424*$C424)</f>
        <v/>
      </c>
      <c r="O424" s="7">
        <f t="shared" ref="O424:O435" si="179">MIN(F424,H424,J424,L424,N424)</f>
        <v>6020</v>
      </c>
    </row>
    <row r="425" spans="2:15" x14ac:dyDescent="0.3">
      <c r="B425" s="8" t="s">
        <v>141</v>
      </c>
      <c r="C425" s="80">
        <v>8</v>
      </c>
      <c r="D425" s="80" t="s">
        <v>27</v>
      </c>
      <c r="E425" s="77"/>
      <c r="F425" s="6"/>
      <c r="G425" s="77">
        <v>91.666600000000003</v>
      </c>
      <c r="H425" s="6">
        <f t="shared" si="177"/>
        <v>733.33280000000002</v>
      </c>
      <c r="I425" s="77"/>
      <c r="J425" s="6"/>
      <c r="K425" s="77"/>
      <c r="L425" s="6" t="str">
        <f t="shared" ref="L425:L435" si="180">IF(K425*$C425=0, "", K425*$C425)</f>
        <v/>
      </c>
      <c r="M425" s="77"/>
      <c r="N425" s="6" t="str">
        <f t="shared" ref="N425:N435" si="181">IF(M425*$C425=0, "", M425*$C425)</f>
        <v/>
      </c>
      <c r="O425" s="7">
        <f t="shared" si="179"/>
        <v>733.33280000000002</v>
      </c>
    </row>
    <row r="426" spans="2:15" x14ac:dyDescent="0.3">
      <c r="B426" s="8" t="s">
        <v>142</v>
      </c>
      <c r="C426" s="80">
        <v>5</v>
      </c>
      <c r="D426" s="80" t="s">
        <v>21</v>
      </c>
      <c r="E426" s="77"/>
      <c r="F426" s="6"/>
      <c r="G426" s="77"/>
      <c r="H426" s="6"/>
      <c r="I426" s="77">
        <v>162.4</v>
      </c>
      <c r="J426" s="6">
        <f t="shared" si="177"/>
        <v>812</v>
      </c>
      <c r="K426" s="77"/>
      <c r="L426" s="6" t="str">
        <f t="shared" si="180"/>
        <v/>
      </c>
      <c r="M426" s="77"/>
      <c r="N426" s="6" t="str">
        <f t="shared" si="181"/>
        <v/>
      </c>
      <c r="O426" s="7">
        <f t="shared" si="179"/>
        <v>812</v>
      </c>
    </row>
    <row r="427" spans="2:15" x14ac:dyDescent="0.3">
      <c r="B427" s="8"/>
      <c r="C427" s="80"/>
      <c r="D427" s="80"/>
      <c r="E427" s="77"/>
      <c r="F427" s="6"/>
      <c r="G427" s="77"/>
      <c r="H427" s="6"/>
      <c r="I427" s="77"/>
      <c r="J427" s="6"/>
      <c r="K427" s="77"/>
      <c r="L427" s="6" t="str">
        <f t="shared" si="180"/>
        <v/>
      </c>
      <c r="M427" s="77"/>
      <c r="N427" s="6" t="str">
        <f t="shared" si="181"/>
        <v/>
      </c>
      <c r="O427" s="7">
        <f t="shared" si="179"/>
        <v>0</v>
      </c>
    </row>
    <row r="428" spans="2:15" hidden="1" x14ac:dyDescent="0.3">
      <c r="B428" s="14"/>
      <c r="C428" s="80"/>
      <c r="D428" s="80"/>
      <c r="E428" s="147"/>
      <c r="F428" s="148"/>
      <c r="G428" s="147"/>
      <c r="H428" s="148"/>
      <c r="I428" s="77"/>
      <c r="J428" s="6"/>
      <c r="K428" s="77"/>
      <c r="L428" s="6" t="str">
        <f t="shared" si="180"/>
        <v/>
      </c>
      <c r="M428" s="77"/>
      <c r="N428" s="6" t="str">
        <f t="shared" si="181"/>
        <v/>
      </c>
      <c r="O428" s="7">
        <f t="shared" si="179"/>
        <v>0</v>
      </c>
    </row>
    <row r="429" spans="2:15" hidden="1" x14ac:dyDescent="0.3">
      <c r="B429" s="8"/>
      <c r="C429" s="80"/>
      <c r="D429" s="80"/>
      <c r="E429" s="77"/>
      <c r="F429" s="6"/>
      <c r="G429" s="77"/>
      <c r="H429" s="6"/>
      <c r="I429" s="77"/>
      <c r="J429" s="6"/>
      <c r="K429" s="77"/>
      <c r="L429" s="6" t="str">
        <f t="shared" si="180"/>
        <v/>
      </c>
      <c r="M429" s="77"/>
      <c r="N429" s="6" t="str">
        <f t="shared" si="181"/>
        <v/>
      </c>
      <c r="O429" s="7">
        <f t="shared" si="179"/>
        <v>0</v>
      </c>
    </row>
    <row r="430" spans="2:15" hidden="1" x14ac:dyDescent="0.3">
      <c r="B430" s="8"/>
      <c r="C430" s="80"/>
      <c r="D430" s="80"/>
      <c r="E430" s="77"/>
      <c r="F430" s="6"/>
      <c r="G430" s="77"/>
      <c r="H430" s="6"/>
      <c r="I430" s="77"/>
      <c r="J430" s="6"/>
      <c r="K430" s="77"/>
      <c r="L430" s="6" t="str">
        <f t="shared" si="180"/>
        <v/>
      </c>
      <c r="M430" s="77"/>
      <c r="N430" s="6" t="str">
        <f t="shared" si="181"/>
        <v/>
      </c>
      <c r="O430" s="7">
        <f t="shared" si="179"/>
        <v>0</v>
      </c>
    </row>
    <row r="431" spans="2:15" hidden="1" x14ac:dyDescent="0.3">
      <c r="B431" s="8"/>
      <c r="C431" s="80"/>
      <c r="D431" s="80"/>
      <c r="E431" s="77"/>
      <c r="F431" s="6" t="str">
        <f t="shared" ref="F431:F435" si="182">IF(E431*$C431=0, "", E431*$C431)</f>
        <v/>
      </c>
      <c r="G431" s="77"/>
      <c r="H431" s="6" t="str">
        <f t="shared" ref="H431:H435" si="183">IF(G431*$C431=0, "", G431*$C431)</f>
        <v/>
      </c>
      <c r="I431" s="77"/>
      <c r="J431" s="6" t="str">
        <f t="shared" ref="J431:J435" si="184">IF(I431*$C431=0, "", I431*$C431)</f>
        <v/>
      </c>
      <c r="K431" s="77"/>
      <c r="L431" s="6" t="str">
        <f t="shared" si="180"/>
        <v/>
      </c>
      <c r="M431" s="77"/>
      <c r="N431" s="6" t="str">
        <f t="shared" si="181"/>
        <v/>
      </c>
      <c r="O431" s="7">
        <f t="shared" si="179"/>
        <v>0</v>
      </c>
    </row>
    <row r="432" spans="2:15" hidden="1" x14ac:dyDescent="0.3">
      <c r="B432" s="8"/>
      <c r="C432" s="80"/>
      <c r="D432" s="80"/>
      <c r="E432" s="77"/>
      <c r="F432" s="6" t="str">
        <f t="shared" si="182"/>
        <v/>
      </c>
      <c r="G432" s="77"/>
      <c r="H432" s="6" t="str">
        <f t="shared" si="183"/>
        <v/>
      </c>
      <c r="I432" s="77"/>
      <c r="J432" s="6" t="str">
        <f t="shared" si="184"/>
        <v/>
      </c>
      <c r="K432" s="77"/>
      <c r="L432" s="6" t="str">
        <f t="shared" si="180"/>
        <v/>
      </c>
      <c r="M432" s="77"/>
      <c r="N432" s="6" t="str">
        <f t="shared" si="181"/>
        <v/>
      </c>
      <c r="O432" s="7">
        <f t="shared" si="179"/>
        <v>0</v>
      </c>
    </row>
    <row r="433" spans="2:15" hidden="1" x14ac:dyDescent="0.3">
      <c r="B433" s="8"/>
      <c r="C433" s="80"/>
      <c r="D433" s="80"/>
      <c r="E433" s="77"/>
      <c r="F433" s="6" t="str">
        <f t="shared" si="182"/>
        <v/>
      </c>
      <c r="G433" s="77"/>
      <c r="H433" s="6" t="str">
        <f t="shared" si="183"/>
        <v/>
      </c>
      <c r="I433" s="77"/>
      <c r="J433" s="6" t="str">
        <f t="shared" si="184"/>
        <v/>
      </c>
      <c r="K433" s="77"/>
      <c r="L433" s="6" t="str">
        <f t="shared" si="180"/>
        <v/>
      </c>
      <c r="M433" s="77"/>
      <c r="N433" s="6" t="str">
        <f t="shared" si="181"/>
        <v/>
      </c>
      <c r="O433" s="7">
        <f t="shared" si="179"/>
        <v>0</v>
      </c>
    </row>
    <row r="434" spans="2:15" hidden="1" x14ac:dyDescent="0.3">
      <c r="B434" s="8"/>
      <c r="C434" s="80"/>
      <c r="D434" s="80"/>
      <c r="E434" s="77"/>
      <c r="F434" s="6" t="str">
        <f t="shared" si="182"/>
        <v/>
      </c>
      <c r="G434" s="77"/>
      <c r="H434" s="6" t="str">
        <f t="shared" si="183"/>
        <v/>
      </c>
      <c r="I434" s="77"/>
      <c r="J434" s="6" t="str">
        <f t="shared" si="184"/>
        <v/>
      </c>
      <c r="K434" s="77"/>
      <c r="L434" s="6" t="str">
        <f t="shared" si="180"/>
        <v/>
      </c>
      <c r="M434" s="77"/>
      <c r="N434" s="6" t="str">
        <f t="shared" si="181"/>
        <v/>
      </c>
      <c r="O434" s="7">
        <f t="shared" si="179"/>
        <v>0</v>
      </c>
    </row>
    <row r="435" spans="2:15" hidden="1" x14ac:dyDescent="0.3">
      <c r="B435" s="8"/>
      <c r="C435" s="80"/>
      <c r="D435" s="80"/>
      <c r="E435" s="77"/>
      <c r="F435" s="6" t="str">
        <f t="shared" si="182"/>
        <v/>
      </c>
      <c r="G435" s="77"/>
      <c r="H435" s="6" t="str">
        <f t="shared" si="183"/>
        <v/>
      </c>
      <c r="I435" s="77"/>
      <c r="J435" s="6" t="str">
        <f t="shared" si="184"/>
        <v/>
      </c>
      <c r="K435" s="77"/>
      <c r="L435" s="6" t="str">
        <f t="shared" si="180"/>
        <v/>
      </c>
      <c r="M435" s="77"/>
      <c r="N435" s="6" t="str">
        <f t="shared" si="181"/>
        <v/>
      </c>
      <c r="O435" s="7">
        <f t="shared" si="179"/>
        <v>0</v>
      </c>
    </row>
    <row r="436" spans="2:15" x14ac:dyDescent="0.3">
      <c r="B436" s="135" t="s">
        <v>20</v>
      </c>
      <c r="C436" s="136"/>
      <c r="D436" s="136"/>
      <c r="E436" s="138">
        <f>IF(SUM(F424:F435)=0, "",SUM(F424:F435))</f>
        <v>6020</v>
      </c>
      <c r="F436" s="139"/>
      <c r="G436" s="138">
        <f t="shared" ref="G436" si="185">IF(SUM(H424:H435)=0, "",SUM(H424:H435))</f>
        <v>733.33280000000002</v>
      </c>
      <c r="H436" s="139"/>
      <c r="I436" s="138">
        <f t="shared" ref="I436" si="186">IF(SUM(J424:J435)=0, "",SUM(J424:J435))</f>
        <v>812</v>
      </c>
      <c r="J436" s="139"/>
      <c r="K436" s="142" t="str">
        <f t="shared" ref="K436" si="187">IF(SUM(L424:L435)=0, "",SUM(L424:L435))</f>
        <v/>
      </c>
      <c r="L436" s="143"/>
      <c r="M436" s="142" t="str">
        <f t="shared" ref="M436" si="188">IF(SUM(N424:N435)=0, "",SUM(N424:N435))</f>
        <v/>
      </c>
      <c r="N436" s="144"/>
      <c r="O436" s="161">
        <f t="shared" ref="O436" si="189">SUM(O424:O435)</f>
        <v>7565.3328000000001</v>
      </c>
    </row>
    <row r="437" spans="2:15" x14ac:dyDescent="0.3">
      <c r="B437" s="135" t="s">
        <v>78</v>
      </c>
      <c r="C437" s="136"/>
      <c r="D437" s="136"/>
      <c r="E437" s="142"/>
      <c r="F437" s="143"/>
      <c r="G437" s="142"/>
      <c r="H437" s="144"/>
      <c r="I437" s="142"/>
      <c r="J437" s="144"/>
      <c r="K437" s="142" t="str">
        <f t="shared" ref="K437" si="190">K436</f>
        <v/>
      </c>
      <c r="L437" s="144"/>
      <c r="M437" s="142" t="str">
        <f t="shared" ref="M437" si="191">M436</f>
        <v/>
      </c>
      <c r="N437" s="144"/>
      <c r="O437" s="162"/>
    </row>
    <row r="438" spans="2:15" x14ac:dyDescent="0.3">
      <c r="B438" s="81"/>
      <c r="C438" s="81"/>
      <c r="D438" s="81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8"/>
    </row>
    <row r="439" spans="2:15" x14ac:dyDescent="0.3">
      <c r="B439" s="81"/>
      <c r="C439" s="81"/>
      <c r="D439" s="81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8"/>
    </row>
    <row r="441" spans="2:15" ht="15" thickBot="1" x14ac:dyDescent="0.35"/>
    <row r="442" spans="2:15" x14ac:dyDescent="0.3">
      <c r="B442" s="152" t="s">
        <v>143</v>
      </c>
      <c r="C442" s="153"/>
      <c r="D442" s="153"/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  <c r="O442" s="156">
        <f>E399+G399+I399+E418+E436+G436+I436</f>
        <v>17868.3328</v>
      </c>
    </row>
    <row r="443" spans="2:15" ht="15" thickBot="1" x14ac:dyDescent="0.35">
      <c r="B443" s="154"/>
      <c r="C443" s="155"/>
      <c r="D443" s="155"/>
      <c r="E443" s="155"/>
      <c r="F443" s="155"/>
      <c r="G443" s="155"/>
      <c r="H443" s="155"/>
      <c r="I443" s="155"/>
      <c r="J443" s="155"/>
      <c r="K443" s="155"/>
      <c r="L443" s="155"/>
      <c r="M443" s="155"/>
      <c r="N443" s="155"/>
      <c r="O443" s="157"/>
    </row>
    <row r="444" spans="2:15" ht="23.4" x14ac:dyDescent="0.3"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3"/>
    </row>
    <row r="445" spans="2:15" ht="23.4" customHeight="1" x14ac:dyDescent="0.3">
      <c r="B445" s="160" t="s">
        <v>144</v>
      </c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</row>
    <row r="446" spans="2:15" ht="22.2" customHeight="1" x14ac:dyDescent="0.3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</row>
    <row r="450" spans="2:15" ht="34.799999999999997" x14ac:dyDescent="0.3">
      <c r="B450" s="73"/>
      <c r="C450" s="2"/>
      <c r="D450" s="72"/>
      <c r="E450" s="129" t="s">
        <v>72</v>
      </c>
      <c r="F450" s="130"/>
      <c r="G450" s="130"/>
      <c r="H450" s="130"/>
      <c r="I450" s="131"/>
      <c r="J450" s="131"/>
      <c r="K450" s="131"/>
      <c r="L450" s="131"/>
      <c r="M450" s="131"/>
      <c r="N450" s="131"/>
      <c r="O450" s="76" t="s">
        <v>73</v>
      </c>
    </row>
    <row r="451" spans="2:15" ht="17.399999999999999" x14ac:dyDescent="0.3">
      <c r="B451" s="73"/>
      <c r="C451" s="2"/>
      <c r="D451" s="72"/>
      <c r="E451" s="129" t="s">
        <v>31</v>
      </c>
      <c r="F451" s="132"/>
      <c r="G451" s="129" t="s">
        <v>145</v>
      </c>
      <c r="H451" s="132"/>
      <c r="I451" s="129" t="s">
        <v>16</v>
      </c>
      <c r="J451" s="132"/>
      <c r="K451" s="129" t="s">
        <v>16</v>
      </c>
      <c r="L451" s="132"/>
      <c r="M451" s="129" t="s">
        <v>16</v>
      </c>
      <c r="N451" s="132"/>
      <c r="O451" s="133" t="s">
        <v>74</v>
      </c>
    </row>
    <row r="452" spans="2:15" ht="17.399999999999999" x14ac:dyDescent="0.3">
      <c r="B452" s="45" t="s">
        <v>52</v>
      </c>
      <c r="C452" s="78" t="s">
        <v>75</v>
      </c>
      <c r="D452" s="78" t="s">
        <v>76</v>
      </c>
      <c r="E452" s="47" t="s">
        <v>77</v>
      </c>
      <c r="F452" s="48" t="s">
        <v>20</v>
      </c>
      <c r="G452" s="47" t="s">
        <v>77</v>
      </c>
      <c r="H452" s="49" t="s">
        <v>20</v>
      </c>
      <c r="I452" s="47" t="s">
        <v>77</v>
      </c>
      <c r="J452" s="49" t="s">
        <v>20</v>
      </c>
      <c r="K452" s="47" t="s">
        <v>77</v>
      </c>
      <c r="L452" s="49" t="s">
        <v>20</v>
      </c>
      <c r="M452" s="47" t="s">
        <v>77</v>
      </c>
      <c r="N452" s="48" t="s">
        <v>20</v>
      </c>
      <c r="O452" s="134"/>
    </row>
    <row r="453" spans="2:15" x14ac:dyDescent="0.3">
      <c r="B453" s="4" t="s">
        <v>146</v>
      </c>
      <c r="C453" s="80">
        <v>1</v>
      </c>
      <c r="D453" s="80" t="s">
        <v>147</v>
      </c>
      <c r="E453" s="77">
        <v>231.54</v>
      </c>
      <c r="F453" s="6">
        <f>IF(E453*$C453=0, "", E453*$C453)</f>
        <v>231.54</v>
      </c>
      <c r="G453" s="77">
        <v>181.5</v>
      </c>
      <c r="H453" s="6">
        <f>IF(G453*$C453=0, "", G453*$C453)</f>
        <v>181.5</v>
      </c>
      <c r="I453" s="77"/>
      <c r="J453" s="6" t="str">
        <f>IF(I453*$C453=0, "", I453*$C453)</f>
        <v/>
      </c>
      <c r="K453" s="77"/>
      <c r="L453" s="6" t="str">
        <f>IF(K453*$C453=0, "", K453*$C453)</f>
        <v/>
      </c>
      <c r="M453" s="77"/>
      <c r="N453" s="6" t="str">
        <f>IF(M453*$C453=0, "", M453*$C453)</f>
        <v/>
      </c>
      <c r="O453" s="7">
        <f t="shared" ref="O453:O464" si="192">MIN(F453,H453,J453,L453,N453)</f>
        <v>181.5</v>
      </c>
    </row>
    <row r="454" spans="2:15" x14ac:dyDescent="0.3">
      <c r="B454" s="4" t="s">
        <v>148</v>
      </c>
      <c r="C454" s="80">
        <v>6</v>
      </c>
      <c r="D454" s="80" t="s">
        <v>121</v>
      </c>
      <c r="E454" s="77">
        <v>62.39</v>
      </c>
      <c r="F454" s="6">
        <f t="shared" ref="F454:F464" si="193">IF(E454*$C454=0, "", E454*$C454)</f>
        <v>374.34000000000003</v>
      </c>
      <c r="G454" s="77">
        <v>76</v>
      </c>
      <c r="H454" s="6">
        <f t="shared" ref="H454:H464" si="194">IF(G454*$C454=0, "", G454*$C454)</f>
        <v>456</v>
      </c>
      <c r="I454" s="77"/>
      <c r="J454" s="6" t="str">
        <f t="shared" ref="J454:J464" si="195">IF(I454*$C454=0, "", I454*$C454)</f>
        <v/>
      </c>
      <c r="K454" s="77"/>
      <c r="L454" s="6" t="str">
        <f t="shared" ref="L454:L464" si="196">IF(K454*$C454=0, "", K454*$C454)</f>
        <v/>
      </c>
      <c r="M454" s="77"/>
      <c r="N454" s="6" t="str">
        <f t="shared" ref="N454:N464" si="197">IF(M454*$C454=0, "", M454*$C454)</f>
        <v/>
      </c>
      <c r="O454" s="7">
        <f t="shared" si="192"/>
        <v>374.34000000000003</v>
      </c>
    </row>
    <row r="455" spans="2:15" x14ac:dyDescent="0.3">
      <c r="B455" s="8" t="s">
        <v>149</v>
      </c>
      <c r="C455" s="80">
        <v>3</v>
      </c>
      <c r="D455" s="80" t="s">
        <v>121</v>
      </c>
      <c r="E455" s="77">
        <v>121.91</v>
      </c>
      <c r="F455" s="6">
        <f t="shared" si="193"/>
        <v>365.73</v>
      </c>
      <c r="G455" s="77">
        <v>60</v>
      </c>
      <c r="H455" s="6">
        <f t="shared" si="194"/>
        <v>180</v>
      </c>
      <c r="I455" s="77"/>
      <c r="J455" s="6" t="str">
        <f t="shared" si="195"/>
        <v/>
      </c>
      <c r="K455" s="77"/>
      <c r="L455" s="6" t="str">
        <f t="shared" si="196"/>
        <v/>
      </c>
      <c r="M455" s="77"/>
      <c r="N455" s="6" t="str">
        <f t="shared" si="197"/>
        <v/>
      </c>
      <c r="O455" s="7">
        <f t="shared" si="192"/>
        <v>180</v>
      </c>
    </row>
    <row r="456" spans="2:15" x14ac:dyDescent="0.3">
      <c r="B456" s="8" t="s">
        <v>150</v>
      </c>
      <c r="C456" s="80">
        <v>70</v>
      </c>
      <c r="D456" s="80" t="s">
        <v>21</v>
      </c>
      <c r="E456" s="77">
        <v>1.66</v>
      </c>
      <c r="F456" s="6">
        <f t="shared" si="193"/>
        <v>116.19999999999999</v>
      </c>
      <c r="G456" s="77">
        <v>0.87</v>
      </c>
      <c r="H456" s="6">
        <f t="shared" si="194"/>
        <v>60.9</v>
      </c>
      <c r="I456" s="77"/>
      <c r="J456" s="6" t="str">
        <f t="shared" si="195"/>
        <v/>
      </c>
      <c r="K456" s="77"/>
      <c r="L456" s="6" t="str">
        <f t="shared" si="196"/>
        <v/>
      </c>
      <c r="M456" s="77"/>
      <c r="N456" s="6" t="str">
        <f t="shared" si="197"/>
        <v/>
      </c>
      <c r="O456" s="7">
        <f t="shared" si="192"/>
        <v>60.9</v>
      </c>
    </row>
    <row r="457" spans="2:15" x14ac:dyDescent="0.3">
      <c r="B457" s="8" t="s">
        <v>151</v>
      </c>
      <c r="C457" s="80">
        <v>2</v>
      </c>
      <c r="D457" s="80" t="s">
        <v>21</v>
      </c>
      <c r="E457" s="77">
        <v>128.49</v>
      </c>
      <c r="F457" s="6">
        <f t="shared" si="193"/>
        <v>256.98</v>
      </c>
      <c r="G457" s="77">
        <v>247.82</v>
      </c>
      <c r="H457" s="6">
        <f t="shared" si="194"/>
        <v>495.64</v>
      </c>
      <c r="I457" s="77"/>
      <c r="J457" s="6" t="str">
        <f t="shared" si="195"/>
        <v/>
      </c>
      <c r="K457" s="77"/>
      <c r="L457" s="6" t="str">
        <f t="shared" si="196"/>
        <v/>
      </c>
      <c r="M457" s="77"/>
      <c r="N457" s="6" t="str">
        <f t="shared" si="197"/>
        <v/>
      </c>
      <c r="O457" s="7">
        <f t="shared" si="192"/>
        <v>256.98</v>
      </c>
    </row>
    <row r="458" spans="2:15" x14ac:dyDescent="0.3">
      <c r="B458" s="8" t="s">
        <v>152</v>
      </c>
      <c r="C458" s="80">
        <v>2</v>
      </c>
      <c r="D458" s="80" t="s">
        <v>21</v>
      </c>
      <c r="E458" s="77">
        <v>44.61</v>
      </c>
      <c r="F458" s="6">
        <f t="shared" si="193"/>
        <v>89.22</v>
      </c>
      <c r="G458" s="77">
        <v>53.09</v>
      </c>
      <c r="H458" s="6">
        <f t="shared" si="194"/>
        <v>106.18</v>
      </c>
      <c r="I458" s="77"/>
      <c r="J458" s="6" t="str">
        <f t="shared" si="195"/>
        <v/>
      </c>
      <c r="K458" s="77"/>
      <c r="L458" s="6" t="str">
        <f t="shared" si="196"/>
        <v/>
      </c>
      <c r="M458" s="77"/>
      <c r="N458" s="6" t="str">
        <f t="shared" si="197"/>
        <v/>
      </c>
      <c r="O458" s="7">
        <f t="shared" si="192"/>
        <v>89.22</v>
      </c>
    </row>
    <row r="459" spans="2:15" x14ac:dyDescent="0.3">
      <c r="B459" s="8" t="s">
        <v>153</v>
      </c>
      <c r="C459" s="80">
        <v>15</v>
      </c>
      <c r="D459" s="80" t="s">
        <v>21</v>
      </c>
      <c r="E459" s="77">
        <v>3.56</v>
      </c>
      <c r="F459" s="6">
        <f t="shared" si="193"/>
        <v>53.4</v>
      </c>
      <c r="G459" s="77">
        <v>2.83</v>
      </c>
      <c r="H459" s="6">
        <f t="shared" si="194"/>
        <v>42.45</v>
      </c>
      <c r="I459" s="77"/>
      <c r="J459" s="6" t="str">
        <f t="shared" si="195"/>
        <v/>
      </c>
      <c r="K459" s="77"/>
      <c r="L459" s="6" t="str">
        <f t="shared" si="196"/>
        <v/>
      </c>
      <c r="M459" s="77"/>
      <c r="N459" s="6" t="str">
        <f t="shared" si="197"/>
        <v/>
      </c>
      <c r="O459" s="7">
        <f t="shared" si="192"/>
        <v>42.45</v>
      </c>
    </row>
    <row r="460" spans="2:15" x14ac:dyDescent="0.3">
      <c r="B460" s="8" t="s">
        <v>154</v>
      </c>
      <c r="C460" s="80">
        <v>70</v>
      </c>
      <c r="D460" s="80" t="s">
        <v>21</v>
      </c>
      <c r="E460" s="77">
        <v>0.96</v>
      </c>
      <c r="F460" s="6">
        <f t="shared" si="193"/>
        <v>67.2</v>
      </c>
      <c r="G460" s="77">
        <v>1.1399999999999999</v>
      </c>
      <c r="H460" s="6">
        <f t="shared" si="194"/>
        <v>79.8</v>
      </c>
      <c r="I460" s="77"/>
      <c r="J460" s="6" t="str">
        <f t="shared" si="195"/>
        <v/>
      </c>
      <c r="K460" s="77"/>
      <c r="L460" s="6" t="str">
        <f t="shared" si="196"/>
        <v/>
      </c>
      <c r="M460" s="77"/>
      <c r="N460" s="6" t="str">
        <f t="shared" si="197"/>
        <v/>
      </c>
      <c r="O460" s="7">
        <f t="shared" si="192"/>
        <v>67.2</v>
      </c>
    </row>
    <row r="461" spans="2:15" x14ac:dyDescent="0.3">
      <c r="B461" s="8" t="s">
        <v>155</v>
      </c>
      <c r="C461" s="80">
        <v>2</v>
      </c>
      <c r="D461" s="80" t="s">
        <v>156</v>
      </c>
      <c r="E461" s="77">
        <v>76.959999999999994</v>
      </c>
      <c r="F461" s="6">
        <f t="shared" si="193"/>
        <v>153.91999999999999</v>
      </c>
      <c r="G461" s="77">
        <v>55</v>
      </c>
      <c r="H461" s="6">
        <f t="shared" si="194"/>
        <v>110</v>
      </c>
      <c r="I461" s="77"/>
      <c r="J461" s="6" t="str">
        <f t="shared" si="195"/>
        <v/>
      </c>
      <c r="K461" s="77"/>
      <c r="L461" s="6" t="str">
        <f t="shared" si="196"/>
        <v/>
      </c>
      <c r="M461" s="77"/>
      <c r="N461" s="6" t="str">
        <f t="shared" si="197"/>
        <v/>
      </c>
      <c r="O461" s="7">
        <f t="shared" si="192"/>
        <v>110</v>
      </c>
    </row>
    <row r="462" spans="2:15" x14ac:dyDescent="0.3">
      <c r="B462" s="8"/>
      <c r="C462" s="80"/>
      <c r="D462" s="80"/>
      <c r="E462" s="77"/>
      <c r="F462" s="6" t="str">
        <f t="shared" si="193"/>
        <v/>
      </c>
      <c r="G462" s="77"/>
      <c r="H462" s="6" t="str">
        <f t="shared" si="194"/>
        <v/>
      </c>
      <c r="I462" s="77"/>
      <c r="J462" s="6" t="str">
        <f t="shared" si="195"/>
        <v/>
      </c>
      <c r="K462" s="77"/>
      <c r="L462" s="6" t="str">
        <f t="shared" si="196"/>
        <v/>
      </c>
      <c r="M462" s="77"/>
      <c r="N462" s="6" t="str">
        <f t="shared" si="197"/>
        <v/>
      </c>
      <c r="O462" s="7">
        <f t="shared" si="192"/>
        <v>0</v>
      </c>
    </row>
    <row r="463" spans="2:15" x14ac:dyDescent="0.3">
      <c r="B463" s="8"/>
      <c r="C463" s="80"/>
      <c r="D463" s="80"/>
      <c r="E463" s="77"/>
      <c r="F463" s="6" t="str">
        <f t="shared" si="193"/>
        <v/>
      </c>
      <c r="G463" s="77"/>
      <c r="H463" s="6" t="str">
        <f t="shared" si="194"/>
        <v/>
      </c>
      <c r="I463" s="77"/>
      <c r="J463" s="6" t="str">
        <f t="shared" si="195"/>
        <v/>
      </c>
      <c r="K463" s="77"/>
      <c r="L463" s="6" t="str">
        <f t="shared" si="196"/>
        <v/>
      </c>
      <c r="M463" s="77"/>
      <c r="N463" s="6" t="str">
        <f t="shared" si="197"/>
        <v/>
      </c>
      <c r="O463" s="7">
        <f t="shared" si="192"/>
        <v>0</v>
      </c>
    </row>
    <row r="464" spans="2:15" hidden="1" x14ac:dyDescent="0.3">
      <c r="B464" s="8"/>
      <c r="C464" s="80"/>
      <c r="D464" s="80"/>
      <c r="E464" s="77"/>
      <c r="F464" s="6" t="str">
        <f t="shared" si="193"/>
        <v/>
      </c>
      <c r="G464" s="77"/>
      <c r="H464" s="6" t="str">
        <f t="shared" si="194"/>
        <v/>
      </c>
      <c r="I464" s="77"/>
      <c r="J464" s="6" t="str">
        <f t="shared" si="195"/>
        <v/>
      </c>
      <c r="K464" s="77"/>
      <c r="L464" s="6" t="str">
        <f t="shared" si="196"/>
        <v/>
      </c>
      <c r="M464" s="77"/>
      <c r="N464" s="6" t="str">
        <f t="shared" si="197"/>
        <v/>
      </c>
      <c r="O464" s="7">
        <f t="shared" si="192"/>
        <v>0</v>
      </c>
    </row>
    <row r="465" spans="2:15" x14ac:dyDescent="0.3">
      <c r="B465" s="135" t="s">
        <v>20</v>
      </c>
      <c r="C465" s="136"/>
      <c r="D465" s="136"/>
      <c r="E465" s="138">
        <f>IF(SUM(F453:F464)=0, "",SUM(F453:F464))</f>
        <v>1708.5300000000002</v>
      </c>
      <c r="F465" s="139"/>
      <c r="G465" s="142">
        <f t="shared" ref="G465" si="198">IF(SUM(H453:H464)=0, "",SUM(H453:H464))</f>
        <v>1712.47</v>
      </c>
      <c r="H465" s="143"/>
      <c r="I465" s="142" t="str">
        <f t="shared" ref="I465" si="199">IF(SUM(J453:J464)=0, "",SUM(J453:J464))</f>
        <v/>
      </c>
      <c r="J465" s="143"/>
      <c r="K465" s="142" t="str">
        <f t="shared" ref="K465" si="200">IF(SUM(L453:L464)=0, "",SUM(L453:L464))</f>
        <v/>
      </c>
      <c r="L465" s="143"/>
      <c r="M465" s="142" t="str">
        <f t="shared" ref="M465" si="201">IF(SUM(N453:N464)=0, "",SUM(N453:N464))</f>
        <v/>
      </c>
      <c r="N465" s="144"/>
      <c r="O465" s="145">
        <f t="shared" ref="O465" si="202">SUM(O453:O464)</f>
        <v>1362.5900000000001</v>
      </c>
    </row>
    <row r="466" spans="2:15" x14ac:dyDescent="0.3">
      <c r="B466" s="135" t="s">
        <v>78</v>
      </c>
      <c r="C466" s="136"/>
      <c r="D466" s="136"/>
      <c r="E466" s="142"/>
      <c r="F466" s="143"/>
      <c r="G466" s="142"/>
      <c r="H466" s="144"/>
      <c r="I466" s="142" t="str">
        <f t="shared" ref="I466" si="203">I465</f>
        <v/>
      </c>
      <c r="J466" s="144"/>
      <c r="K466" s="142" t="str">
        <f t="shared" ref="K466" si="204">K465</f>
        <v/>
      </c>
      <c r="L466" s="144"/>
      <c r="M466" s="142" t="str">
        <f t="shared" ref="M466" si="205">M465</f>
        <v/>
      </c>
      <c r="N466" s="144"/>
      <c r="O466" s="146"/>
    </row>
    <row r="467" spans="2:15" x14ac:dyDescent="0.3">
      <c r="B467" s="81"/>
      <c r="C467" s="81"/>
      <c r="D467" s="81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8"/>
    </row>
    <row r="468" spans="2:15" ht="15" thickBot="1" x14ac:dyDescent="0.35">
      <c r="B468" s="81"/>
      <c r="C468" s="81"/>
      <c r="D468" s="81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8"/>
    </row>
    <row r="469" spans="2:15" x14ac:dyDescent="0.3">
      <c r="B469" s="152" t="s">
        <v>157</v>
      </c>
      <c r="C469" s="153"/>
      <c r="D469" s="153"/>
      <c r="E469" s="153"/>
      <c r="F469" s="153"/>
      <c r="G469" s="153"/>
      <c r="H469" s="153"/>
      <c r="I469" s="153"/>
      <c r="J469" s="153"/>
      <c r="K469" s="153"/>
      <c r="L469" s="153"/>
      <c r="M469" s="153"/>
      <c r="N469" s="153"/>
      <c r="O469" s="156">
        <f>E465</f>
        <v>1708.5300000000002</v>
      </c>
    </row>
    <row r="470" spans="2:15" ht="15" thickBot="1" x14ac:dyDescent="0.35">
      <c r="B470" s="154"/>
      <c r="C470" s="155"/>
      <c r="D470" s="155"/>
      <c r="E470" s="155"/>
      <c r="F470" s="155"/>
      <c r="G470" s="155"/>
      <c r="H470" s="155"/>
      <c r="I470" s="155"/>
      <c r="J470" s="155"/>
      <c r="K470" s="155"/>
      <c r="L470" s="155"/>
      <c r="M470" s="155"/>
      <c r="N470" s="155"/>
      <c r="O470" s="157"/>
    </row>
    <row r="471" spans="2:15" x14ac:dyDescent="0.3">
      <c r="B471" s="81"/>
      <c r="C471" s="81"/>
      <c r="D471" s="81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8"/>
    </row>
    <row r="473" spans="2:15" ht="23.4" customHeight="1" x14ac:dyDescent="0.3">
      <c r="B473" s="160" t="s">
        <v>158</v>
      </c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</row>
    <row r="474" spans="2:15" ht="22.2" customHeight="1" x14ac:dyDescent="0.3">
      <c r="B474" s="160"/>
      <c r="C474" s="160"/>
      <c r="D474" s="160"/>
      <c r="E474" s="160"/>
      <c r="F474" s="160"/>
      <c r="G474" s="160"/>
      <c r="H474" s="160"/>
      <c r="I474" s="160"/>
      <c r="J474" s="160"/>
      <c r="K474" s="160"/>
      <c r="L474" s="160"/>
      <c r="M474" s="160"/>
      <c r="N474" s="160"/>
      <c r="O474" s="160"/>
    </row>
    <row r="477" spans="2:15" ht="34.799999999999997" x14ac:dyDescent="0.3">
      <c r="B477" s="73"/>
      <c r="C477" s="2"/>
      <c r="D477" s="72"/>
      <c r="E477" s="129" t="s">
        <v>72</v>
      </c>
      <c r="F477" s="130"/>
      <c r="G477" s="130"/>
      <c r="H477" s="130"/>
      <c r="I477" s="131"/>
      <c r="J477" s="131"/>
      <c r="K477" s="131"/>
      <c r="L477" s="131"/>
      <c r="M477" s="131"/>
      <c r="N477" s="131"/>
      <c r="O477" s="76" t="s">
        <v>73</v>
      </c>
    </row>
    <row r="478" spans="2:15" ht="17.399999999999999" x14ac:dyDescent="0.3">
      <c r="B478" s="73"/>
      <c r="C478" s="2"/>
      <c r="D478" s="72"/>
      <c r="E478" s="129" t="s">
        <v>31</v>
      </c>
      <c r="F478" s="132"/>
      <c r="G478" s="129" t="s">
        <v>159</v>
      </c>
      <c r="H478" s="132"/>
      <c r="I478" s="129" t="s">
        <v>16</v>
      </c>
      <c r="J478" s="132"/>
      <c r="K478" s="129" t="s">
        <v>16</v>
      </c>
      <c r="L478" s="132"/>
      <c r="M478" s="129" t="s">
        <v>16</v>
      </c>
      <c r="N478" s="132"/>
      <c r="O478" s="133" t="s">
        <v>74</v>
      </c>
    </row>
    <row r="479" spans="2:15" ht="17.399999999999999" x14ac:dyDescent="0.3">
      <c r="B479" s="45" t="s">
        <v>160</v>
      </c>
      <c r="C479" s="78" t="s">
        <v>75</v>
      </c>
      <c r="D479" s="78" t="s">
        <v>76</v>
      </c>
      <c r="E479" s="47" t="s">
        <v>77</v>
      </c>
      <c r="F479" s="48" t="s">
        <v>20</v>
      </c>
      <c r="G479" s="47" t="s">
        <v>77</v>
      </c>
      <c r="H479" s="49" t="s">
        <v>20</v>
      </c>
      <c r="I479" s="47" t="s">
        <v>77</v>
      </c>
      <c r="J479" s="49" t="s">
        <v>20</v>
      </c>
      <c r="K479" s="47" t="s">
        <v>77</v>
      </c>
      <c r="L479" s="49" t="s">
        <v>20</v>
      </c>
      <c r="M479" s="47" t="s">
        <v>77</v>
      </c>
      <c r="N479" s="48" t="s">
        <v>20</v>
      </c>
      <c r="O479" s="134"/>
    </row>
    <row r="480" spans="2:15" x14ac:dyDescent="0.3">
      <c r="B480" s="4" t="s">
        <v>282</v>
      </c>
      <c r="C480" s="80">
        <v>1</v>
      </c>
      <c r="D480" s="80"/>
      <c r="E480" s="77">
        <v>7367.91</v>
      </c>
      <c r="F480" s="6">
        <f>IF(E480*$C480=0, "", E480*$C480)</f>
        <v>7367.91</v>
      </c>
      <c r="G480" s="77">
        <v>10568.68</v>
      </c>
      <c r="H480" s="6">
        <f>IF(G480*$C480=0, "", G480*$C480)</f>
        <v>10568.68</v>
      </c>
      <c r="I480" s="77"/>
      <c r="J480" s="6" t="str">
        <f>IF(I480*$C480=0, "", I480*$C480)</f>
        <v/>
      </c>
      <c r="K480" s="77"/>
      <c r="L480" s="6" t="str">
        <f>IF(K480*$C480=0, "", K480*$C480)</f>
        <v/>
      </c>
      <c r="M480" s="77"/>
      <c r="N480" s="6" t="str">
        <f>IF(M480*$C480=0, "", M480*$C480)</f>
        <v/>
      </c>
      <c r="O480" s="7">
        <f t="shared" ref="O480:O491" si="206">MIN(F480,H480,J480,L480,N480)</f>
        <v>7367.91</v>
      </c>
    </row>
    <row r="481" spans="2:15" x14ac:dyDescent="0.3">
      <c r="B481" s="4"/>
      <c r="C481" s="80"/>
      <c r="D481" s="80"/>
      <c r="E481" s="77"/>
      <c r="F481" s="6" t="str">
        <f t="shared" ref="F481:F491" si="207">IF(E481*$C481=0, "", E481*$C481)</f>
        <v/>
      </c>
      <c r="G481" s="77"/>
      <c r="H481" s="6" t="str">
        <f t="shared" ref="H481:H491" si="208">IF(G481*$C481=0, "", G481*$C481)</f>
        <v/>
      </c>
      <c r="I481" s="77"/>
      <c r="J481" s="6" t="str">
        <f t="shared" ref="J481:J491" si="209">IF(I481*$C481=0, "", I481*$C481)</f>
        <v/>
      </c>
      <c r="K481" s="77"/>
      <c r="L481" s="6" t="str">
        <f t="shared" ref="L481:L491" si="210">IF(K481*$C481=0, "", K481*$C481)</f>
        <v/>
      </c>
      <c r="M481" s="77"/>
      <c r="N481" s="6" t="str">
        <f t="shared" ref="N481:N491" si="211">IF(M481*$C481=0, "", M481*$C481)</f>
        <v/>
      </c>
      <c r="O481" s="7">
        <f t="shared" si="206"/>
        <v>0</v>
      </c>
    </row>
    <row r="482" spans="2:15" hidden="1" x14ac:dyDescent="0.3">
      <c r="B482" s="8"/>
      <c r="C482" s="80"/>
      <c r="D482" s="80"/>
      <c r="E482" s="77"/>
      <c r="F482" s="6" t="str">
        <f t="shared" si="207"/>
        <v/>
      </c>
      <c r="G482" s="77"/>
      <c r="H482" s="6" t="str">
        <f t="shared" si="208"/>
        <v/>
      </c>
      <c r="I482" s="77"/>
      <c r="J482" s="6" t="str">
        <f t="shared" si="209"/>
        <v/>
      </c>
      <c r="K482" s="77"/>
      <c r="L482" s="6" t="str">
        <f t="shared" si="210"/>
        <v/>
      </c>
      <c r="M482" s="77"/>
      <c r="N482" s="6" t="str">
        <f t="shared" si="211"/>
        <v/>
      </c>
      <c r="O482" s="7">
        <f t="shared" si="206"/>
        <v>0</v>
      </c>
    </row>
    <row r="483" spans="2:15" hidden="1" x14ac:dyDescent="0.3">
      <c r="B483" s="8"/>
      <c r="C483" s="80"/>
      <c r="D483" s="80"/>
      <c r="E483" s="77"/>
      <c r="F483" s="6" t="str">
        <f t="shared" si="207"/>
        <v/>
      </c>
      <c r="G483" s="77"/>
      <c r="H483" s="6" t="str">
        <f t="shared" si="208"/>
        <v/>
      </c>
      <c r="I483" s="77"/>
      <c r="J483" s="6" t="str">
        <f t="shared" si="209"/>
        <v/>
      </c>
      <c r="K483" s="77"/>
      <c r="L483" s="6" t="str">
        <f t="shared" si="210"/>
        <v/>
      </c>
      <c r="M483" s="77"/>
      <c r="N483" s="6" t="str">
        <f t="shared" si="211"/>
        <v/>
      </c>
      <c r="O483" s="7">
        <f t="shared" si="206"/>
        <v>0</v>
      </c>
    </row>
    <row r="484" spans="2:15" hidden="1" x14ac:dyDescent="0.3">
      <c r="B484" s="8"/>
      <c r="C484" s="80"/>
      <c r="D484" s="80"/>
      <c r="E484" s="77"/>
      <c r="F484" s="6" t="str">
        <f t="shared" si="207"/>
        <v/>
      </c>
      <c r="G484" s="77"/>
      <c r="H484" s="6" t="str">
        <f t="shared" si="208"/>
        <v/>
      </c>
      <c r="I484" s="77"/>
      <c r="J484" s="6" t="str">
        <f t="shared" si="209"/>
        <v/>
      </c>
      <c r="K484" s="77"/>
      <c r="L484" s="6" t="str">
        <f t="shared" si="210"/>
        <v/>
      </c>
      <c r="M484" s="77"/>
      <c r="N484" s="6" t="str">
        <f t="shared" si="211"/>
        <v/>
      </c>
      <c r="O484" s="7">
        <f t="shared" si="206"/>
        <v>0</v>
      </c>
    </row>
    <row r="485" spans="2:15" hidden="1" x14ac:dyDescent="0.3">
      <c r="B485" s="8"/>
      <c r="C485" s="80"/>
      <c r="D485" s="80"/>
      <c r="E485" s="77"/>
      <c r="F485" s="6" t="str">
        <f t="shared" si="207"/>
        <v/>
      </c>
      <c r="G485" s="77"/>
      <c r="H485" s="6" t="str">
        <f t="shared" si="208"/>
        <v/>
      </c>
      <c r="I485" s="77"/>
      <c r="J485" s="6" t="str">
        <f t="shared" si="209"/>
        <v/>
      </c>
      <c r="K485" s="77"/>
      <c r="L485" s="6" t="str">
        <f t="shared" si="210"/>
        <v/>
      </c>
      <c r="M485" s="77"/>
      <c r="N485" s="6" t="str">
        <f t="shared" si="211"/>
        <v/>
      </c>
      <c r="O485" s="7">
        <f t="shared" si="206"/>
        <v>0</v>
      </c>
    </row>
    <row r="486" spans="2:15" hidden="1" x14ac:dyDescent="0.3">
      <c r="B486" s="8"/>
      <c r="C486" s="80"/>
      <c r="D486" s="80"/>
      <c r="E486" s="77"/>
      <c r="F486" s="6" t="str">
        <f t="shared" si="207"/>
        <v/>
      </c>
      <c r="G486" s="77"/>
      <c r="H486" s="6" t="str">
        <f t="shared" si="208"/>
        <v/>
      </c>
      <c r="I486" s="77"/>
      <c r="J486" s="6" t="str">
        <f t="shared" si="209"/>
        <v/>
      </c>
      <c r="K486" s="77"/>
      <c r="L486" s="6" t="str">
        <f t="shared" si="210"/>
        <v/>
      </c>
      <c r="M486" s="77"/>
      <c r="N486" s="6" t="str">
        <f t="shared" si="211"/>
        <v/>
      </c>
      <c r="O486" s="7">
        <f t="shared" si="206"/>
        <v>0</v>
      </c>
    </row>
    <row r="487" spans="2:15" hidden="1" x14ac:dyDescent="0.3">
      <c r="B487" s="8"/>
      <c r="C487" s="80"/>
      <c r="D487" s="80"/>
      <c r="E487" s="77"/>
      <c r="F487" s="6" t="str">
        <f t="shared" si="207"/>
        <v/>
      </c>
      <c r="G487" s="77"/>
      <c r="H487" s="6" t="str">
        <f t="shared" si="208"/>
        <v/>
      </c>
      <c r="I487" s="77"/>
      <c r="J487" s="6" t="str">
        <f t="shared" si="209"/>
        <v/>
      </c>
      <c r="K487" s="77"/>
      <c r="L487" s="6" t="str">
        <f t="shared" si="210"/>
        <v/>
      </c>
      <c r="M487" s="77"/>
      <c r="N487" s="6" t="str">
        <f t="shared" si="211"/>
        <v/>
      </c>
      <c r="O487" s="7">
        <f t="shared" si="206"/>
        <v>0</v>
      </c>
    </row>
    <row r="488" spans="2:15" hidden="1" x14ac:dyDescent="0.3">
      <c r="B488" s="8"/>
      <c r="C488" s="80"/>
      <c r="D488" s="80"/>
      <c r="E488" s="77"/>
      <c r="F488" s="6" t="str">
        <f t="shared" si="207"/>
        <v/>
      </c>
      <c r="G488" s="77"/>
      <c r="H488" s="6" t="str">
        <f t="shared" si="208"/>
        <v/>
      </c>
      <c r="I488" s="77"/>
      <c r="J488" s="6" t="str">
        <f t="shared" si="209"/>
        <v/>
      </c>
      <c r="K488" s="77"/>
      <c r="L488" s="6" t="str">
        <f t="shared" si="210"/>
        <v/>
      </c>
      <c r="M488" s="77"/>
      <c r="N488" s="6" t="str">
        <f t="shared" si="211"/>
        <v/>
      </c>
      <c r="O488" s="7">
        <f t="shared" si="206"/>
        <v>0</v>
      </c>
    </row>
    <row r="489" spans="2:15" hidden="1" x14ac:dyDescent="0.3">
      <c r="B489" s="8"/>
      <c r="C489" s="80"/>
      <c r="D489" s="80"/>
      <c r="E489" s="77"/>
      <c r="F489" s="6" t="str">
        <f t="shared" si="207"/>
        <v/>
      </c>
      <c r="G489" s="77"/>
      <c r="H489" s="6" t="str">
        <f t="shared" si="208"/>
        <v/>
      </c>
      <c r="I489" s="77"/>
      <c r="J489" s="6" t="str">
        <f t="shared" si="209"/>
        <v/>
      </c>
      <c r="K489" s="77"/>
      <c r="L489" s="6" t="str">
        <f t="shared" si="210"/>
        <v/>
      </c>
      <c r="M489" s="77"/>
      <c r="N489" s="6" t="str">
        <f t="shared" si="211"/>
        <v/>
      </c>
      <c r="O489" s="7">
        <f t="shared" si="206"/>
        <v>0</v>
      </c>
    </row>
    <row r="490" spans="2:15" hidden="1" x14ac:dyDescent="0.3">
      <c r="B490" s="8"/>
      <c r="C490" s="80"/>
      <c r="D490" s="80"/>
      <c r="E490" s="77"/>
      <c r="F490" s="6" t="str">
        <f t="shared" si="207"/>
        <v/>
      </c>
      <c r="G490" s="77"/>
      <c r="H490" s="6" t="str">
        <f t="shared" si="208"/>
        <v/>
      </c>
      <c r="I490" s="77"/>
      <c r="J490" s="6" t="str">
        <f t="shared" si="209"/>
        <v/>
      </c>
      <c r="K490" s="77"/>
      <c r="L490" s="6" t="str">
        <f t="shared" si="210"/>
        <v/>
      </c>
      <c r="M490" s="77"/>
      <c r="N490" s="6" t="str">
        <f t="shared" si="211"/>
        <v/>
      </c>
      <c r="O490" s="7">
        <f t="shared" si="206"/>
        <v>0</v>
      </c>
    </row>
    <row r="491" spans="2:15" hidden="1" x14ac:dyDescent="0.3">
      <c r="B491" s="8"/>
      <c r="C491" s="80"/>
      <c r="D491" s="80"/>
      <c r="E491" s="77"/>
      <c r="F491" s="6" t="str">
        <f t="shared" si="207"/>
        <v/>
      </c>
      <c r="G491" s="77"/>
      <c r="H491" s="6" t="str">
        <f t="shared" si="208"/>
        <v/>
      </c>
      <c r="I491" s="77"/>
      <c r="J491" s="6" t="str">
        <f t="shared" si="209"/>
        <v/>
      </c>
      <c r="K491" s="77"/>
      <c r="L491" s="6" t="str">
        <f t="shared" si="210"/>
        <v/>
      </c>
      <c r="M491" s="77"/>
      <c r="N491" s="6" t="str">
        <f t="shared" si="211"/>
        <v/>
      </c>
      <c r="O491" s="7">
        <f t="shared" si="206"/>
        <v>0</v>
      </c>
    </row>
    <row r="492" spans="2:15" x14ac:dyDescent="0.3">
      <c r="B492" s="135" t="s">
        <v>20</v>
      </c>
      <c r="C492" s="136"/>
      <c r="D492" s="136"/>
      <c r="E492" s="138">
        <f>IF(SUM(F480:F491)=0, "",SUM(F480:F491))</f>
        <v>7367.91</v>
      </c>
      <c r="F492" s="139"/>
      <c r="G492" s="142">
        <f t="shared" ref="G492" si="212">IF(SUM(H480:H491)=0, "",SUM(H480:H491))</f>
        <v>10568.68</v>
      </c>
      <c r="H492" s="143"/>
      <c r="I492" s="142" t="str">
        <f t="shared" ref="I492" si="213">IF(SUM(J480:J491)=0, "",SUM(J480:J491))</f>
        <v/>
      </c>
      <c r="J492" s="143"/>
      <c r="K492" s="142" t="str">
        <f t="shared" ref="K492" si="214">IF(SUM(L480:L491)=0, "",SUM(L480:L491))</f>
        <v/>
      </c>
      <c r="L492" s="143"/>
      <c r="M492" s="142" t="str">
        <f t="shared" ref="M492" si="215">IF(SUM(N480:N491)=0, "",SUM(N480:N491))</f>
        <v/>
      </c>
      <c r="N492" s="144"/>
      <c r="O492" s="145">
        <f t="shared" ref="O492" si="216">SUM(O480:O491)</f>
        <v>7367.91</v>
      </c>
    </row>
    <row r="493" spans="2:15" x14ac:dyDescent="0.3">
      <c r="B493" s="135" t="s">
        <v>78</v>
      </c>
      <c r="C493" s="136"/>
      <c r="D493" s="136"/>
      <c r="E493" s="142"/>
      <c r="F493" s="143"/>
      <c r="G493" s="142"/>
      <c r="H493" s="144"/>
      <c r="I493" s="142" t="str">
        <f t="shared" ref="I493" si="217">I492</f>
        <v/>
      </c>
      <c r="J493" s="144"/>
      <c r="K493" s="142" t="str">
        <f t="shared" ref="K493" si="218">K492</f>
        <v/>
      </c>
      <c r="L493" s="144"/>
      <c r="M493" s="142" t="str">
        <f t="shared" ref="M493" si="219">M492</f>
        <v/>
      </c>
      <c r="N493" s="144"/>
      <c r="O493" s="146"/>
    </row>
    <row r="494" spans="2:15" x14ac:dyDescent="0.3">
      <c r="B494" s="81"/>
      <c r="C494" s="81"/>
      <c r="D494" s="81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8"/>
    </row>
    <row r="495" spans="2:15" ht="15" thickBot="1" x14ac:dyDescent="0.35"/>
    <row r="496" spans="2:15" x14ac:dyDescent="0.3">
      <c r="B496" s="152" t="s">
        <v>161</v>
      </c>
      <c r="C496" s="153"/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3"/>
      <c r="O496" s="156">
        <f>E492</f>
        <v>7367.91</v>
      </c>
    </row>
    <row r="497" spans="2:15" ht="15" thickBot="1" x14ac:dyDescent="0.35">
      <c r="B497" s="154"/>
      <c r="C497" s="155"/>
      <c r="D497" s="155"/>
      <c r="E497" s="155"/>
      <c r="F497" s="155"/>
      <c r="G497" s="155"/>
      <c r="H497" s="155"/>
      <c r="I497" s="155"/>
      <c r="J497" s="155"/>
      <c r="K497" s="155"/>
      <c r="L497" s="155"/>
      <c r="M497" s="155"/>
      <c r="N497" s="155"/>
      <c r="O497" s="157"/>
    </row>
    <row r="500" spans="2:15" ht="23.4" customHeight="1" x14ac:dyDescent="0.3">
      <c r="B500" s="160" t="s">
        <v>162</v>
      </c>
      <c r="C500" s="160"/>
      <c r="D500" s="160"/>
      <c r="E500" s="160"/>
      <c r="F500" s="160"/>
      <c r="G500" s="160"/>
      <c r="H500" s="160"/>
      <c r="I500" s="160"/>
      <c r="J500" s="160"/>
      <c r="K500" s="160"/>
      <c r="L500" s="160"/>
      <c r="M500" s="160"/>
      <c r="N500" s="160"/>
      <c r="O500" s="160"/>
    </row>
    <row r="501" spans="2:15" ht="22.2" customHeight="1" x14ac:dyDescent="0.3">
      <c r="B501" s="160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</row>
    <row r="505" spans="2:15" ht="34.799999999999997" x14ac:dyDescent="0.3">
      <c r="B505" s="73"/>
      <c r="C505" s="2"/>
      <c r="D505" s="72"/>
      <c r="E505" s="129" t="s">
        <v>72</v>
      </c>
      <c r="F505" s="130"/>
      <c r="G505" s="130"/>
      <c r="H505" s="130"/>
      <c r="I505" s="131"/>
      <c r="J505" s="131"/>
      <c r="K505" s="131"/>
      <c r="L505" s="131"/>
      <c r="M505" s="131"/>
      <c r="N505" s="131"/>
      <c r="O505" s="76" t="s">
        <v>73</v>
      </c>
    </row>
    <row r="506" spans="2:15" ht="17.399999999999999" x14ac:dyDescent="0.3">
      <c r="B506" s="73"/>
      <c r="C506" s="2"/>
      <c r="D506" s="72"/>
      <c r="E506" s="129" t="s">
        <v>60</v>
      </c>
      <c r="F506" s="132"/>
      <c r="G506" s="129" t="s">
        <v>16</v>
      </c>
      <c r="H506" s="132"/>
      <c r="I506" s="129" t="s">
        <v>16</v>
      </c>
      <c r="J506" s="132"/>
      <c r="K506" s="129" t="s">
        <v>16</v>
      </c>
      <c r="L506" s="132"/>
      <c r="M506" s="129" t="s">
        <v>16</v>
      </c>
      <c r="N506" s="132"/>
      <c r="O506" s="133" t="s">
        <v>74</v>
      </c>
    </row>
    <row r="507" spans="2:15" ht="17.399999999999999" x14ac:dyDescent="0.3">
      <c r="B507" s="45" t="s">
        <v>58</v>
      </c>
      <c r="C507" s="78" t="s">
        <v>75</v>
      </c>
      <c r="D507" s="78" t="s">
        <v>76</v>
      </c>
      <c r="E507" s="47" t="s">
        <v>77</v>
      </c>
      <c r="F507" s="48" t="s">
        <v>20</v>
      </c>
      <c r="G507" s="47" t="s">
        <v>77</v>
      </c>
      <c r="H507" s="49" t="s">
        <v>20</v>
      </c>
      <c r="I507" s="47" t="s">
        <v>77</v>
      </c>
      <c r="J507" s="49" t="s">
        <v>20</v>
      </c>
      <c r="K507" s="47" t="s">
        <v>77</v>
      </c>
      <c r="L507" s="49" t="s">
        <v>20</v>
      </c>
      <c r="M507" s="47" t="s">
        <v>77</v>
      </c>
      <c r="N507" s="48" t="s">
        <v>20</v>
      </c>
      <c r="O507" s="134"/>
    </row>
    <row r="508" spans="2:15" x14ac:dyDescent="0.3">
      <c r="B508" s="4" t="s">
        <v>163</v>
      </c>
      <c r="C508" s="80">
        <v>1</v>
      </c>
      <c r="D508" s="80" t="s">
        <v>164</v>
      </c>
      <c r="E508" s="77">
        <v>600</v>
      </c>
      <c r="F508" s="6">
        <f>IF(E508*$C508=0, "", E508*$C508)</f>
        <v>600</v>
      </c>
      <c r="G508" s="77"/>
      <c r="H508" s="6" t="str">
        <f>IF(G508*$C508=0, "", G508*$C508)</f>
        <v/>
      </c>
      <c r="I508" s="77"/>
      <c r="J508" s="6" t="str">
        <f>IF(I508*$C508=0, "", I508*$C508)</f>
        <v/>
      </c>
      <c r="K508" s="77"/>
      <c r="L508" s="6" t="str">
        <f>IF(K508*$C508=0, "", K508*$C508)</f>
        <v/>
      </c>
      <c r="M508" s="77"/>
      <c r="N508" s="6" t="str">
        <f>IF(M508*$C508=0, "", M508*$C508)</f>
        <v/>
      </c>
      <c r="O508" s="7">
        <f t="shared" ref="O508:O519" si="220">MIN(F508,H508,J508,L508,N508)</f>
        <v>600</v>
      </c>
    </row>
    <row r="509" spans="2:15" x14ac:dyDescent="0.3">
      <c r="B509" s="4"/>
      <c r="C509" s="80"/>
      <c r="D509" s="80"/>
      <c r="E509" s="77"/>
      <c r="F509" s="6" t="str">
        <f t="shared" ref="F509:F519" si="221">IF(E509*$C509=0, "", E509*$C509)</f>
        <v/>
      </c>
      <c r="G509" s="77"/>
      <c r="H509" s="6" t="str">
        <f t="shared" ref="H509:H519" si="222">IF(G509*$C509=0, "", G509*$C509)</f>
        <v/>
      </c>
      <c r="I509" s="77"/>
      <c r="J509" s="6" t="str">
        <f t="shared" ref="J509:J519" si="223">IF(I509*$C509=0, "", I509*$C509)</f>
        <v/>
      </c>
      <c r="K509" s="77"/>
      <c r="L509" s="6" t="str">
        <f t="shared" ref="L509:L519" si="224">IF(K509*$C509=0, "", K509*$C509)</f>
        <v/>
      </c>
      <c r="M509" s="77"/>
      <c r="N509" s="6" t="str">
        <f t="shared" ref="N509:N519" si="225">IF(M509*$C509=0, "", M509*$C509)</f>
        <v/>
      </c>
      <c r="O509" s="7">
        <f t="shared" si="220"/>
        <v>0</v>
      </c>
    </row>
    <row r="510" spans="2:15" hidden="1" x14ac:dyDescent="0.3">
      <c r="B510" s="8"/>
      <c r="C510" s="80"/>
      <c r="D510" s="80"/>
      <c r="E510" s="77"/>
      <c r="F510" s="6" t="str">
        <f t="shared" si="221"/>
        <v/>
      </c>
      <c r="G510" s="77"/>
      <c r="H510" s="6" t="str">
        <f t="shared" si="222"/>
        <v/>
      </c>
      <c r="I510" s="77"/>
      <c r="J510" s="6" t="str">
        <f t="shared" si="223"/>
        <v/>
      </c>
      <c r="K510" s="77"/>
      <c r="L510" s="6" t="str">
        <f t="shared" si="224"/>
        <v/>
      </c>
      <c r="M510" s="77"/>
      <c r="N510" s="6" t="str">
        <f t="shared" si="225"/>
        <v/>
      </c>
      <c r="O510" s="7">
        <f t="shared" si="220"/>
        <v>0</v>
      </c>
    </row>
    <row r="511" spans="2:15" hidden="1" x14ac:dyDescent="0.3">
      <c r="B511" s="8"/>
      <c r="C511" s="80"/>
      <c r="D511" s="80"/>
      <c r="E511" s="77"/>
      <c r="F511" s="6" t="str">
        <f t="shared" si="221"/>
        <v/>
      </c>
      <c r="G511" s="77"/>
      <c r="H511" s="6" t="str">
        <f t="shared" si="222"/>
        <v/>
      </c>
      <c r="I511" s="77"/>
      <c r="J511" s="6" t="str">
        <f t="shared" si="223"/>
        <v/>
      </c>
      <c r="K511" s="77"/>
      <c r="L511" s="6" t="str">
        <f t="shared" si="224"/>
        <v/>
      </c>
      <c r="M511" s="77"/>
      <c r="N511" s="6" t="str">
        <f t="shared" si="225"/>
        <v/>
      </c>
      <c r="O511" s="7">
        <f t="shared" si="220"/>
        <v>0</v>
      </c>
    </row>
    <row r="512" spans="2:15" hidden="1" x14ac:dyDescent="0.3">
      <c r="B512" s="8"/>
      <c r="C512" s="80"/>
      <c r="D512" s="80"/>
      <c r="E512" s="77"/>
      <c r="F512" s="6" t="str">
        <f t="shared" si="221"/>
        <v/>
      </c>
      <c r="G512" s="77"/>
      <c r="H512" s="6" t="str">
        <f t="shared" si="222"/>
        <v/>
      </c>
      <c r="I512" s="77"/>
      <c r="J512" s="6" t="str">
        <f t="shared" si="223"/>
        <v/>
      </c>
      <c r="K512" s="77"/>
      <c r="L512" s="6" t="str">
        <f t="shared" si="224"/>
        <v/>
      </c>
      <c r="M512" s="77"/>
      <c r="N512" s="6" t="str">
        <f t="shared" si="225"/>
        <v/>
      </c>
      <c r="O512" s="7">
        <f t="shared" si="220"/>
        <v>0</v>
      </c>
    </row>
    <row r="513" spans="2:15" hidden="1" x14ac:dyDescent="0.3">
      <c r="B513" s="8"/>
      <c r="C513" s="80"/>
      <c r="D513" s="80"/>
      <c r="E513" s="77"/>
      <c r="F513" s="6" t="str">
        <f t="shared" si="221"/>
        <v/>
      </c>
      <c r="G513" s="77"/>
      <c r="H513" s="6" t="str">
        <f t="shared" si="222"/>
        <v/>
      </c>
      <c r="I513" s="77"/>
      <c r="J513" s="6" t="str">
        <f t="shared" si="223"/>
        <v/>
      </c>
      <c r="K513" s="77"/>
      <c r="L513" s="6" t="str">
        <f t="shared" si="224"/>
        <v/>
      </c>
      <c r="M513" s="77"/>
      <c r="N513" s="6" t="str">
        <f t="shared" si="225"/>
        <v/>
      </c>
      <c r="O513" s="7">
        <f t="shared" si="220"/>
        <v>0</v>
      </c>
    </row>
    <row r="514" spans="2:15" hidden="1" x14ac:dyDescent="0.3">
      <c r="B514" s="8"/>
      <c r="C514" s="80"/>
      <c r="D514" s="80"/>
      <c r="E514" s="77"/>
      <c r="F514" s="6" t="str">
        <f t="shared" si="221"/>
        <v/>
      </c>
      <c r="G514" s="77"/>
      <c r="H514" s="6" t="str">
        <f t="shared" si="222"/>
        <v/>
      </c>
      <c r="I514" s="77"/>
      <c r="J514" s="6" t="str">
        <f t="shared" si="223"/>
        <v/>
      </c>
      <c r="K514" s="77"/>
      <c r="L514" s="6" t="str">
        <f t="shared" si="224"/>
        <v/>
      </c>
      <c r="M514" s="77"/>
      <c r="N514" s="6" t="str">
        <f t="shared" si="225"/>
        <v/>
      </c>
      <c r="O514" s="7">
        <f t="shared" si="220"/>
        <v>0</v>
      </c>
    </row>
    <row r="515" spans="2:15" hidden="1" x14ac:dyDescent="0.3">
      <c r="B515" s="8"/>
      <c r="C515" s="80"/>
      <c r="D515" s="80"/>
      <c r="E515" s="77"/>
      <c r="F515" s="6" t="str">
        <f t="shared" si="221"/>
        <v/>
      </c>
      <c r="G515" s="77"/>
      <c r="H515" s="6" t="str">
        <f t="shared" si="222"/>
        <v/>
      </c>
      <c r="I515" s="77"/>
      <c r="J515" s="6" t="str">
        <f t="shared" si="223"/>
        <v/>
      </c>
      <c r="K515" s="77"/>
      <c r="L515" s="6" t="str">
        <f t="shared" si="224"/>
        <v/>
      </c>
      <c r="M515" s="77"/>
      <c r="N515" s="6" t="str">
        <f t="shared" si="225"/>
        <v/>
      </c>
      <c r="O515" s="7">
        <f t="shared" si="220"/>
        <v>0</v>
      </c>
    </row>
    <row r="516" spans="2:15" hidden="1" x14ac:dyDescent="0.3">
      <c r="B516" s="8"/>
      <c r="C516" s="80"/>
      <c r="D516" s="80"/>
      <c r="E516" s="77"/>
      <c r="F516" s="6" t="str">
        <f t="shared" si="221"/>
        <v/>
      </c>
      <c r="G516" s="77"/>
      <c r="H516" s="6" t="str">
        <f t="shared" si="222"/>
        <v/>
      </c>
      <c r="I516" s="77"/>
      <c r="J516" s="6" t="str">
        <f t="shared" si="223"/>
        <v/>
      </c>
      <c r="K516" s="77"/>
      <c r="L516" s="6" t="str">
        <f t="shared" si="224"/>
        <v/>
      </c>
      <c r="M516" s="77"/>
      <c r="N516" s="6" t="str">
        <f t="shared" si="225"/>
        <v/>
      </c>
      <c r="O516" s="7">
        <f t="shared" si="220"/>
        <v>0</v>
      </c>
    </row>
    <row r="517" spans="2:15" hidden="1" x14ac:dyDescent="0.3">
      <c r="B517" s="8"/>
      <c r="C517" s="80"/>
      <c r="D517" s="80"/>
      <c r="E517" s="77"/>
      <c r="F517" s="6" t="str">
        <f t="shared" si="221"/>
        <v/>
      </c>
      <c r="G517" s="77"/>
      <c r="H517" s="6" t="str">
        <f t="shared" si="222"/>
        <v/>
      </c>
      <c r="I517" s="77"/>
      <c r="J517" s="6" t="str">
        <f t="shared" si="223"/>
        <v/>
      </c>
      <c r="K517" s="77"/>
      <c r="L517" s="6" t="str">
        <f t="shared" si="224"/>
        <v/>
      </c>
      <c r="M517" s="77"/>
      <c r="N517" s="6" t="str">
        <f t="shared" si="225"/>
        <v/>
      </c>
      <c r="O517" s="7">
        <f t="shared" si="220"/>
        <v>0</v>
      </c>
    </row>
    <row r="518" spans="2:15" hidden="1" x14ac:dyDescent="0.3">
      <c r="B518" s="8"/>
      <c r="C518" s="80"/>
      <c r="D518" s="80"/>
      <c r="E518" s="77"/>
      <c r="F518" s="6" t="str">
        <f t="shared" si="221"/>
        <v/>
      </c>
      <c r="G518" s="77"/>
      <c r="H518" s="6" t="str">
        <f t="shared" si="222"/>
        <v/>
      </c>
      <c r="I518" s="77"/>
      <c r="J518" s="6" t="str">
        <f t="shared" si="223"/>
        <v/>
      </c>
      <c r="K518" s="77"/>
      <c r="L518" s="6" t="str">
        <f t="shared" si="224"/>
        <v/>
      </c>
      <c r="M518" s="77"/>
      <c r="N518" s="6" t="str">
        <f t="shared" si="225"/>
        <v/>
      </c>
      <c r="O518" s="7">
        <f t="shared" si="220"/>
        <v>0</v>
      </c>
    </row>
    <row r="519" spans="2:15" hidden="1" x14ac:dyDescent="0.3">
      <c r="B519" s="8"/>
      <c r="C519" s="80"/>
      <c r="D519" s="80"/>
      <c r="E519" s="77"/>
      <c r="F519" s="6" t="str">
        <f t="shared" si="221"/>
        <v/>
      </c>
      <c r="G519" s="77"/>
      <c r="H519" s="6" t="str">
        <f t="shared" si="222"/>
        <v/>
      </c>
      <c r="I519" s="77"/>
      <c r="J519" s="6" t="str">
        <f t="shared" si="223"/>
        <v/>
      </c>
      <c r="K519" s="77"/>
      <c r="L519" s="6" t="str">
        <f t="shared" si="224"/>
        <v/>
      </c>
      <c r="M519" s="77"/>
      <c r="N519" s="6" t="str">
        <f t="shared" si="225"/>
        <v/>
      </c>
      <c r="O519" s="7">
        <f t="shared" si="220"/>
        <v>0</v>
      </c>
    </row>
    <row r="520" spans="2:15" x14ac:dyDescent="0.3">
      <c r="B520" s="135" t="s">
        <v>20</v>
      </c>
      <c r="C520" s="136"/>
      <c r="D520" s="136"/>
      <c r="E520" s="138">
        <f>IF(SUM(F508:F519)=0, "",SUM(F508:F519))</f>
        <v>600</v>
      </c>
      <c r="F520" s="139"/>
      <c r="G520" s="142" t="str">
        <f t="shared" ref="G520" si="226">IF(SUM(H508:H519)=0, "",SUM(H508:H519))</f>
        <v/>
      </c>
      <c r="H520" s="143"/>
      <c r="I520" s="142" t="str">
        <f t="shared" ref="I520" si="227">IF(SUM(J508:J519)=0, "",SUM(J508:J519))</f>
        <v/>
      </c>
      <c r="J520" s="143"/>
      <c r="K520" s="142" t="str">
        <f t="shared" ref="K520" si="228">IF(SUM(L508:L519)=0, "",SUM(L508:L519))</f>
        <v/>
      </c>
      <c r="L520" s="143"/>
      <c r="M520" s="142" t="str">
        <f t="shared" ref="M520" si="229">IF(SUM(N508:N519)=0, "",SUM(N508:N519))</f>
        <v/>
      </c>
      <c r="N520" s="144"/>
      <c r="O520" s="145">
        <f t="shared" ref="O520" si="230">SUM(O508:O519)</f>
        <v>600</v>
      </c>
    </row>
    <row r="521" spans="2:15" x14ac:dyDescent="0.3">
      <c r="B521" s="135" t="s">
        <v>78</v>
      </c>
      <c r="C521" s="136"/>
      <c r="D521" s="136"/>
      <c r="E521" s="142"/>
      <c r="F521" s="143"/>
      <c r="G521" s="142" t="e">
        <f>G520*0.98</f>
        <v>#VALUE!</v>
      </c>
      <c r="H521" s="144"/>
      <c r="I521" s="142" t="str">
        <f t="shared" ref="I521" si="231">I520</f>
        <v/>
      </c>
      <c r="J521" s="144"/>
      <c r="K521" s="142" t="str">
        <f t="shared" ref="K521" si="232">K520</f>
        <v/>
      </c>
      <c r="L521" s="144"/>
      <c r="M521" s="142" t="str">
        <f t="shared" ref="M521" si="233">M520</f>
        <v/>
      </c>
      <c r="N521" s="144"/>
      <c r="O521" s="146"/>
    </row>
    <row r="522" spans="2:15" x14ac:dyDescent="0.3">
      <c r="B522" s="81"/>
      <c r="C522" s="81"/>
      <c r="D522" s="81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8"/>
    </row>
    <row r="523" spans="2:15" ht="15" thickBot="1" x14ac:dyDescent="0.35"/>
    <row r="524" spans="2:15" x14ac:dyDescent="0.3">
      <c r="B524" s="152" t="s">
        <v>165</v>
      </c>
      <c r="C524" s="153"/>
      <c r="D524" s="153"/>
      <c r="E524" s="153"/>
      <c r="F524" s="153"/>
      <c r="G524" s="153"/>
      <c r="H524" s="153"/>
      <c r="I524" s="153"/>
      <c r="J524" s="153"/>
      <c r="K524" s="153"/>
      <c r="L524" s="153"/>
      <c r="M524" s="153"/>
      <c r="N524" s="153"/>
      <c r="O524" s="156">
        <f>E520</f>
        <v>600</v>
      </c>
    </row>
    <row r="525" spans="2:15" ht="15" thickBot="1" x14ac:dyDescent="0.35">
      <c r="B525" s="154"/>
      <c r="C525" s="155"/>
      <c r="D525" s="155"/>
      <c r="E525" s="155"/>
      <c r="F525" s="155"/>
      <c r="G525" s="155"/>
      <c r="H525" s="155"/>
      <c r="I525" s="155"/>
      <c r="J525" s="155"/>
      <c r="K525" s="155"/>
      <c r="L525" s="155"/>
      <c r="M525" s="155"/>
      <c r="N525" s="155"/>
      <c r="O525" s="157"/>
    </row>
    <row r="529" spans="2:15" ht="23.4" customHeight="1" x14ac:dyDescent="0.3">
      <c r="B529" s="160" t="s">
        <v>166</v>
      </c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</row>
    <row r="530" spans="2:15" ht="22.2" customHeight="1" x14ac:dyDescent="0.3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</row>
    <row r="533" spans="2:15" ht="34.799999999999997" x14ac:dyDescent="0.3">
      <c r="B533" s="73"/>
      <c r="C533" s="2"/>
      <c r="D533" s="72"/>
      <c r="E533" s="129" t="s">
        <v>72</v>
      </c>
      <c r="F533" s="130"/>
      <c r="G533" s="130"/>
      <c r="H533" s="130"/>
      <c r="I533" s="131"/>
      <c r="J533" s="131"/>
      <c r="K533" s="131"/>
      <c r="L533" s="131"/>
      <c r="M533" s="131"/>
      <c r="N533" s="131"/>
      <c r="O533" s="76" t="s">
        <v>73</v>
      </c>
    </row>
    <row r="534" spans="2:15" ht="17.399999999999999" x14ac:dyDescent="0.3">
      <c r="B534" s="73"/>
      <c r="C534" s="2"/>
      <c r="D534" s="72"/>
      <c r="E534" s="129" t="s">
        <v>62</v>
      </c>
      <c r="F534" s="132"/>
      <c r="G534" s="129" t="s">
        <v>16</v>
      </c>
      <c r="H534" s="132"/>
      <c r="I534" s="129" t="s">
        <v>16</v>
      </c>
      <c r="J534" s="132"/>
      <c r="K534" s="129" t="s">
        <v>16</v>
      </c>
      <c r="L534" s="132"/>
      <c r="M534" s="129" t="s">
        <v>16</v>
      </c>
      <c r="N534" s="132"/>
      <c r="O534" s="133" t="s">
        <v>74</v>
      </c>
    </row>
    <row r="535" spans="2:15" ht="17.399999999999999" x14ac:dyDescent="0.3">
      <c r="B535" s="45" t="s">
        <v>61</v>
      </c>
      <c r="C535" s="78" t="s">
        <v>75</v>
      </c>
      <c r="D535" s="78" t="s">
        <v>76</v>
      </c>
      <c r="E535" s="47" t="s">
        <v>77</v>
      </c>
      <c r="F535" s="48" t="s">
        <v>20</v>
      </c>
      <c r="G535" s="47" t="s">
        <v>77</v>
      </c>
      <c r="H535" s="49" t="s">
        <v>20</v>
      </c>
      <c r="I535" s="47" t="s">
        <v>77</v>
      </c>
      <c r="J535" s="49" t="s">
        <v>20</v>
      </c>
      <c r="K535" s="47" t="s">
        <v>77</v>
      </c>
      <c r="L535" s="49" t="s">
        <v>20</v>
      </c>
      <c r="M535" s="47" t="s">
        <v>77</v>
      </c>
      <c r="N535" s="48" t="s">
        <v>20</v>
      </c>
      <c r="O535" s="134"/>
    </row>
    <row r="536" spans="2:15" x14ac:dyDescent="0.3">
      <c r="B536" s="4" t="s">
        <v>167</v>
      </c>
      <c r="C536" s="80">
        <v>1</v>
      </c>
      <c r="D536" s="80" t="s">
        <v>136</v>
      </c>
      <c r="E536" s="77">
        <v>3518</v>
      </c>
      <c r="F536" s="6">
        <f>IF(E536*$C536=0, "", E536*$C536)</f>
        <v>3518</v>
      </c>
      <c r="G536" s="77"/>
      <c r="H536" s="6" t="str">
        <f>IF(G536*$C536=0, "", G536*$C536)</f>
        <v/>
      </c>
      <c r="I536" s="77"/>
      <c r="J536" s="6" t="str">
        <f>IF(I536*$C536=0, "", I536*$C536)</f>
        <v/>
      </c>
      <c r="K536" s="77"/>
      <c r="L536" s="6" t="str">
        <f>IF(K536*$C536=0, "", K536*$C536)</f>
        <v/>
      </c>
      <c r="M536" s="77"/>
      <c r="N536" s="6" t="str">
        <f>IF(M536*$C536=0, "", M536*$C536)</f>
        <v/>
      </c>
      <c r="O536" s="7">
        <f t="shared" ref="O536:O547" si="234">MIN(F536,H536,J536,L536,N536)</f>
        <v>3518</v>
      </c>
    </row>
    <row r="537" spans="2:15" x14ac:dyDescent="0.3">
      <c r="B537" s="4"/>
      <c r="C537" s="80"/>
      <c r="D537" s="80"/>
      <c r="E537" s="77"/>
      <c r="F537" s="6" t="str">
        <f t="shared" ref="F537:F547" si="235">IF(E537*$C537=0, "", E537*$C537)</f>
        <v/>
      </c>
      <c r="G537" s="77"/>
      <c r="H537" s="6" t="str">
        <f t="shared" ref="H537:H547" si="236">IF(G537*$C537=0, "", G537*$C537)</f>
        <v/>
      </c>
      <c r="I537" s="77"/>
      <c r="J537" s="6" t="str">
        <f t="shared" ref="J537:J547" si="237">IF(I537*$C537=0, "", I537*$C537)</f>
        <v/>
      </c>
      <c r="K537" s="77"/>
      <c r="L537" s="6" t="str">
        <f t="shared" ref="L537:L547" si="238">IF(K537*$C537=0, "", K537*$C537)</f>
        <v/>
      </c>
      <c r="M537" s="77"/>
      <c r="N537" s="6" t="str">
        <f t="shared" ref="N537:N547" si="239">IF(M537*$C537=0, "", M537*$C537)</f>
        <v/>
      </c>
      <c r="O537" s="7">
        <f t="shared" si="234"/>
        <v>0</v>
      </c>
    </row>
    <row r="538" spans="2:15" hidden="1" x14ac:dyDescent="0.3">
      <c r="B538" s="8"/>
      <c r="C538" s="80"/>
      <c r="D538" s="80"/>
      <c r="E538" s="77"/>
      <c r="F538" s="6" t="str">
        <f t="shared" si="235"/>
        <v/>
      </c>
      <c r="G538" s="77"/>
      <c r="H538" s="6" t="str">
        <f t="shared" si="236"/>
        <v/>
      </c>
      <c r="I538" s="77"/>
      <c r="J538" s="6" t="str">
        <f t="shared" si="237"/>
        <v/>
      </c>
      <c r="K538" s="77"/>
      <c r="L538" s="6" t="str">
        <f t="shared" si="238"/>
        <v/>
      </c>
      <c r="M538" s="77"/>
      <c r="N538" s="6" t="str">
        <f t="shared" si="239"/>
        <v/>
      </c>
      <c r="O538" s="7">
        <f t="shared" si="234"/>
        <v>0</v>
      </c>
    </row>
    <row r="539" spans="2:15" hidden="1" x14ac:dyDescent="0.3">
      <c r="B539" s="8"/>
      <c r="C539" s="80"/>
      <c r="D539" s="80"/>
      <c r="E539" s="77"/>
      <c r="F539" s="6" t="str">
        <f t="shared" si="235"/>
        <v/>
      </c>
      <c r="G539" s="77"/>
      <c r="H539" s="6" t="str">
        <f t="shared" si="236"/>
        <v/>
      </c>
      <c r="I539" s="77"/>
      <c r="J539" s="6" t="str">
        <f t="shared" si="237"/>
        <v/>
      </c>
      <c r="K539" s="77"/>
      <c r="L539" s="6" t="str">
        <f t="shared" si="238"/>
        <v/>
      </c>
      <c r="M539" s="77"/>
      <c r="N539" s="6" t="str">
        <f t="shared" si="239"/>
        <v/>
      </c>
      <c r="O539" s="7">
        <f t="shared" si="234"/>
        <v>0</v>
      </c>
    </row>
    <row r="540" spans="2:15" hidden="1" x14ac:dyDescent="0.3">
      <c r="B540" s="8"/>
      <c r="C540" s="80"/>
      <c r="D540" s="80"/>
      <c r="E540" s="77"/>
      <c r="F540" s="6" t="str">
        <f t="shared" si="235"/>
        <v/>
      </c>
      <c r="G540" s="77"/>
      <c r="H540" s="6" t="str">
        <f t="shared" si="236"/>
        <v/>
      </c>
      <c r="I540" s="77"/>
      <c r="J540" s="6" t="str">
        <f t="shared" si="237"/>
        <v/>
      </c>
      <c r="K540" s="77"/>
      <c r="L540" s="6" t="str">
        <f t="shared" si="238"/>
        <v/>
      </c>
      <c r="M540" s="77"/>
      <c r="N540" s="6" t="str">
        <f t="shared" si="239"/>
        <v/>
      </c>
      <c r="O540" s="7">
        <f t="shared" si="234"/>
        <v>0</v>
      </c>
    </row>
    <row r="541" spans="2:15" hidden="1" x14ac:dyDescent="0.3">
      <c r="B541" s="8"/>
      <c r="C541" s="80"/>
      <c r="D541" s="80"/>
      <c r="E541" s="77"/>
      <c r="F541" s="6" t="str">
        <f t="shared" si="235"/>
        <v/>
      </c>
      <c r="G541" s="77"/>
      <c r="H541" s="6" t="str">
        <f t="shared" si="236"/>
        <v/>
      </c>
      <c r="I541" s="77"/>
      <c r="J541" s="6" t="str">
        <f t="shared" si="237"/>
        <v/>
      </c>
      <c r="K541" s="77"/>
      <c r="L541" s="6" t="str">
        <f t="shared" si="238"/>
        <v/>
      </c>
      <c r="M541" s="77"/>
      <c r="N541" s="6" t="str">
        <f t="shared" si="239"/>
        <v/>
      </c>
      <c r="O541" s="7">
        <f t="shared" si="234"/>
        <v>0</v>
      </c>
    </row>
    <row r="542" spans="2:15" hidden="1" x14ac:dyDescent="0.3">
      <c r="B542" s="8"/>
      <c r="C542" s="80"/>
      <c r="D542" s="80"/>
      <c r="E542" s="77"/>
      <c r="F542" s="6" t="str">
        <f t="shared" si="235"/>
        <v/>
      </c>
      <c r="G542" s="77"/>
      <c r="H542" s="6" t="str">
        <f t="shared" si="236"/>
        <v/>
      </c>
      <c r="I542" s="77"/>
      <c r="J542" s="6" t="str">
        <f t="shared" si="237"/>
        <v/>
      </c>
      <c r="K542" s="77"/>
      <c r="L542" s="6" t="str">
        <f t="shared" si="238"/>
        <v/>
      </c>
      <c r="M542" s="77"/>
      <c r="N542" s="6" t="str">
        <f t="shared" si="239"/>
        <v/>
      </c>
      <c r="O542" s="7">
        <f t="shared" si="234"/>
        <v>0</v>
      </c>
    </row>
    <row r="543" spans="2:15" hidden="1" x14ac:dyDescent="0.3">
      <c r="B543" s="8"/>
      <c r="C543" s="80"/>
      <c r="D543" s="80"/>
      <c r="E543" s="77"/>
      <c r="F543" s="6" t="str">
        <f t="shared" si="235"/>
        <v/>
      </c>
      <c r="G543" s="77"/>
      <c r="H543" s="6" t="str">
        <f t="shared" si="236"/>
        <v/>
      </c>
      <c r="I543" s="77"/>
      <c r="J543" s="6" t="str">
        <f t="shared" si="237"/>
        <v/>
      </c>
      <c r="K543" s="77"/>
      <c r="L543" s="6" t="str">
        <f t="shared" si="238"/>
        <v/>
      </c>
      <c r="M543" s="77"/>
      <c r="N543" s="6" t="str">
        <f t="shared" si="239"/>
        <v/>
      </c>
      <c r="O543" s="7">
        <f t="shared" si="234"/>
        <v>0</v>
      </c>
    </row>
    <row r="544" spans="2:15" hidden="1" x14ac:dyDescent="0.3">
      <c r="B544" s="8"/>
      <c r="C544" s="80"/>
      <c r="D544" s="80"/>
      <c r="E544" s="77"/>
      <c r="F544" s="6" t="str">
        <f t="shared" si="235"/>
        <v/>
      </c>
      <c r="G544" s="77"/>
      <c r="H544" s="6" t="str">
        <f t="shared" si="236"/>
        <v/>
      </c>
      <c r="I544" s="77"/>
      <c r="J544" s="6" t="str">
        <f t="shared" si="237"/>
        <v/>
      </c>
      <c r="K544" s="77"/>
      <c r="L544" s="6" t="str">
        <f t="shared" si="238"/>
        <v/>
      </c>
      <c r="M544" s="77"/>
      <c r="N544" s="6" t="str">
        <f t="shared" si="239"/>
        <v/>
      </c>
      <c r="O544" s="7">
        <f t="shared" si="234"/>
        <v>0</v>
      </c>
    </row>
    <row r="545" spans="2:15" hidden="1" x14ac:dyDescent="0.3">
      <c r="B545" s="8"/>
      <c r="C545" s="80"/>
      <c r="D545" s="80"/>
      <c r="E545" s="77"/>
      <c r="F545" s="6" t="str">
        <f t="shared" si="235"/>
        <v/>
      </c>
      <c r="G545" s="77"/>
      <c r="H545" s="6" t="str">
        <f t="shared" si="236"/>
        <v/>
      </c>
      <c r="I545" s="77"/>
      <c r="J545" s="6" t="str">
        <f t="shared" si="237"/>
        <v/>
      </c>
      <c r="K545" s="77"/>
      <c r="L545" s="6" t="str">
        <f t="shared" si="238"/>
        <v/>
      </c>
      <c r="M545" s="77"/>
      <c r="N545" s="6" t="str">
        <f t="shared" si="239"/>
        <v/>
      </c>
      <c r="O545" s="7">
        <f t="shared" si="234"/>
        <v>0</v>
      </c>
    </row>
    <row r="546" spans="2:15" hidden="1" x14ac:dyDescent="0.3">
      <c r="B546" s="8"/>
      <c r="C546" s="80"/>
      <c r="D546" s="80"/>
      <c r="E546" s="77"/>
      <c r="F546" s="6" t="str">
        <f t="shared" si="235"/>
        <v/>
      </c>
      <c r="G546" s="77"/>
      <c r="H546" s="6" t="str">
        <f t="shared" si="236"/>
        <v/>
      </c>
      <c r="I546" s="77"/>
      <c r="J546" s="6" t="str">
        <f t="shared" si="237"/>
        <v/>
      </c>
      <c r="K546" s="77"/>
      <c r="L546" s="6" t="str">
        <f t="shared" si="238"/>
        <v/>
      </c>
      <c r="M546" s="77"/>
      <c r="N546" s="6" t="str">
        <f t="shared" si="239"/>
        <v/>
      </c>
      <c r="O546" s="7">
        <f t="shared" si="234"/>
        <v>0</v>
      </c>
    </row>
    <row r="547" spans="2:15" hidden="1" x14ac:dyDescent="0.3">
      <c r="B547" s="8"/>
      <c r="C547" s="80"/>
      <c r="D547" s="80"/>
      <c r="E547" s="77"/>
      <c r="F547" s="6" t="str">
        <f t="shared" si="235"/>
        <v/>
      </c>
      <c r="G547" s="77"/>
      <c r="H547" s="6" t="str">
        <f t="shared" si="236"/>
        <v/>
      </c>
      <c r="I547" s="77"/>
      <c r="J547" s="6" t="str">
        <f t="shared" si="237"/>
        <v/>
      </c>
      <c r="K547" s="77"/>
      <c r="L547" s="6" t="str">
        <f t="shared" si="238"/>
        <v/>
      </c>
      <c r="M547" s="77"/>
      <c r="N547" s="6" t="str">
        <f t="shared" si="239"/>
        <v/>
      </c>
      <c r="O547" s="7">
        <f t="shared" si="234"/>
        <v>0</v>
      </c>
    </row>
    <row r="548" spans="2:15" x14ac:dyDescent="0.3">
      <c r="B548" s="135" t="s">
        <v>20</v>
      </c>
      <c r="C548" s="136"/>
      <c r="D548" s="136"/>
      <c r="E548" s="138">
        <f>IF(SUM(F536:F547)=0, "",SUM(F536:F547))</f>
        <v>3518</v>
      </c>
      <c r="F548" s="139"/>
      <c r="G548" s="142" t="str">
        <f t="shared" ref="G548" si="240">IF(SUM(H536:H547)=0, "",SUM(H536:H547))</f>
        <v/>
      </c>
      <c r="H548" s="143"/>
      <c r="I548" s="142" t="str">
        <f t="shared" ref="I548" si="241">IF(SUM(J536:J547)=0, "",SUM(J536:J547))</f>
        <v/>
      </c>
      <c r="J548" s="143"/>
      <c r="K548" s="142" t="str">
        <f t="shared" ref="K548" si="242">IF(SUM(L536:L547)=0, "",SUM(L536:L547))</f>
        <v/>
      </c>
      <c r="L548" s="143"/>
      <c r="M548" s="142" t="str">
        <f t="shared" ref="M548" si="243">IF(SUM(N536:N547)=0, "",SUM(N536:N547))</f>
        <v/>
      </c>
      <c r="N548" s="144"/>
      <c r="O548" s="145">
        <f t="shared" ref="O548" si="244">SUM(O536:O547)</f>
        <v>3518</v>
      </c>
    </row>
    <row r="549" spans="2:15" x14ac:dyDescent="0.3">
      <c r="B549" s="135" t="s">
        <v>78</v>
      </c>
      <c r="C549" s="136"/>
      <c r="D549" s="136"/>
      <c r="E549" s="142"/>
      <c r="F549" s="143"/>
      <c r="G549" s="142"/>
      <c r="H549" s="144"/>
      <c r="I549" s="142" t="str">
        <f t="shared" ref="I549" si="245">I548</f>
        <v/>
      </c>
      <c r="J549" s="144"/>
      <c r="K549" s="142" t="str">
        <f t="shared" ref="K549" si="246">K548</f>
        <v/>
      </c>
      <c r="L549" s="144"/>
      <c r="M549" s="142" t="str">
        <f t="shared" ref="M549" si="247">M548</f>
        <v/>
      </c>
      <c r="N549" s="144"/>
      <c r="O549" s="146"/>
    </row>
    <row r="550" spans="2:15" x14ac:dyDescent="0.3">
      <c r="B550" s="81"/>
      <c r="C550" s="81"/>
      <c r="D550" s="81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8"/>
    </row>
    <row r="551" spans="2:15" ht="15" thickBot="1" x14ac:dyDescent="0.35"/>
    <row r="552" spans="2:15" x14ac:dyDescent="0.3">
      <c r="B552" s="158" t="s">
        <v>168</v>
      </c>
      <c r="C552" s="153"/>
      <c r="D552" s="153"/>
      <c r="E552" s="153"/>
      <c r="F552" s="153"/>
      <c r="G552" s="153"/>
      <c r="H552" s="153"/>
      <c r="I552" s="153"/>
      <c r="J552" s="153"/>
      <c r="K552" s="153"/>
      <c r="L552" s="153"/>
      <c r="M552" s="153"/>
      <c r="N552" s="153"/>
      <c r="O552" s="156">
        <f>E548</f>
        <v>3518</v>
      </c>
    </row>
    <row r="553" spans="2:15" ht="15" thickBot="1" x14ac:dyDescent="0.35">
      <c r="B553" s="154"/>
      <c r="C553" s="155"/>
      <c r="D553" s="155"/>
      <c r="E553" s="155"/>
      <c r="F553" s="155"/>
      <c r="G553" s="155"/>
      <c r="H553" s="155"/>
      <c r="I553" s="155"/>
      <c r="J553" s="155"/>
      <c r="K553" s="155"/>
      <c r="L553" s="155"/>
      <c r="M553" s="155"/>
      <c r="N553" s="155"/>
      <c r="O553" s="157"/>
    </row>
    <row r="557" spans="2:15" x14ac:dyDescent="0.3">
      <c r="O557" s="11"/>
    </row>
  </sheetData>
  <mergeCells count="548">
    <mergeCell ref="B2:O3"/>
    <mergeCell ref="E6:N6"/>
    <mergeCell ref="E7:F7"/>
    <mergeCell ref="G7:H7"/>
    <mergeCell ref="I7:J7"/>
    <mergeCell ref="K7:L7"/>
    <mergeCell ref="M7:N7"/>
    <mergeCell ref="O7:O8"/>
    <mergeCell ref="B24:O25"/>
    <mergeCell ref="E28:N28"/>
    <mergeCell ref="E29:F29"/>
    <mergeCell ref="G29:H29"/>
    <mergeCell ref="I29:J29"/>
    <mergeCell ref="K29:L29"/>
    <mergeCell ref="M29:N29"/>
    <mergeCell ref="O29:O30"/>
    <mergeCell ref="O21:O22"/>
    <mergeCell ref="B22:D22"/>
    <mergeCell ref="E22:F22"/>
    <mergeCell ref="G22:H22"/>
    <mergeCell ref="I22:J22"/>
    <mergeCell ref="K22:L22"/>
    <mergeCell ref="M22:N22"/>
    <mergeCell ref="B21:D21"/>
    <mergeCell ref="E21:F21"/>
    <mergeCell ref="G21:H21"/>
    <mergeCell ref="I21:J21"/>
    <mergeCell ref="K21:L21"/>
    <mergeCell ref="M21:N21"/>
    <mergeCell ref="E47:N47"/>
    <mergeCell ref="E48:F48"/>
    <mergeCell ref="G48:H48"/>
    <mergeCell ref="I48:J48"/>
    <mergeCell ref="K48:L48"/>
    <mergeCell ref="M48:N48"/>
    <mergeCell ref="O43:O44"/>
    <mergeCell ref="B44:D44"/>
    <mergeCell ref="E44:F44"/>
    <mergeCell ref="G44:H44"/>
    <mergeCell ref="I44:J44"/>
    <mergeCell ref="K44:L44"/>
    <mergeCell ref="M44:N44"/>
    <mergeCell ref="B43:D43"/>
    <mergeCell ref="E43:F43"/>
    <mergeCell ref="G43:H43"/>
    <mergeCell ref="I43:J43"/>
    <mergeCell ref="K43:L43"/>
    <mergeCell ref="M43:N43"/>
    <mergeCell ref="O48:O49"/>
    <mergeCell ref="B62:D62"/>
    <mergeCell ref="E62:F62"/>
    <mergeCell ref="G62:H62"/>
    <mergeCell ref="I62:J62"/>
    <mergeCell ref="K62:L62"/>
    <mergeCell ref="M62:N62"/>
    <mergeCell ref="O62:O63"/>
    <mergeCell ref="B63:D63"/>
    <mergeCell ref="E63:F63"/>
    <mergeCell ref="G63:H63"/>
    <mergeCell ref="I63:J63"/>
    <mergeCell ref="K63:L63"/>
    <mergeCell ref="M63:N63"/>
    <mergeCell ref="E66:N66"/>
    <mergeCell ref="E67:F67"/>
    <mergeCell ref="G67:H67"/>
    <mergeCell ref="I67:J67"/>
    <mergeCell ref="K67:L67"/>
    <mergeCell ref="M67:N67"/>
    <mergeCell ref="O67:O68"/>
    <mergeCell ref="B81:D81"/>
    <mergeCell ref="E81:F81"/>
    <mergeCell ref="G81:H81"/>
    <mergeCell ref="I81:J81"/>
    <mergeCell ref="K81:L81"/>
    <mergeCell ref="M81:N81"/>
    <mergeCell ref="O81:O82"/>
    <mergeCell ref="B82:D82"/>
    <mergeCell ref="E82:F82"/>
    <mergeCell ref="G82:H82"/>
    <mergeCell ref="I82:J82"/>
    <mergeCell ref="K82:L82"/>
    <mergeCell ref="M82:N82"/>
    <mergeCell ref="E85:N85"/>
    <mergeCell ref="E86:F86"/>
    <mergeCell ref="G86:H86"/>
    <mergeCell ref="I86:J86"/>
    <mergeCell ref="K86:L86"/>
    <mergeCell ref="M86:N86"/>
    <mergeCell ref="O86:O87"/>
    <mergeCell ref="B100:D100"/>
    <mergeCell ref="E100:F100"/>
    <mergeCell ref="G100:H100"/>
    <mergeCell ref="I100:J100"/>
    <mergeCell ref="K100:L100"/>
    <mergeCell ref="M100:N100"/>
    <mergeCell ref="O100:O101"/>
    <mergeCell ref="B101:D101"/>
    <mergeCell ref="E101:F101"/>
    <mergeCell ref="G101:H101"/>
    <mergeCell ref="I101:J101"/>
    <mergeCell ref="K101:L101"/>
    <mergeCell ref="M101:N101"/>
    <mergeCell ref="E104:N104"/>
    <mergeCell ref="E105:F105"/>
    <mergeCell ref="G105:H105"/>
    <mergeCell ref="I105:J105"/>
    <mergeCell ref="K105:L105"/>
    <mergeCell ref="M105:N105"/>
    <mergeCell ref="O105:O106"/>
    <mergeCell ref="B119:D119"/>
    <mergeCell ref="E119:F119"/>
    <mergeCell ref="G119:H119"/>
    <mergeCell ref="I119:J119"/>
    <mergeCell ref="K119:L119"/>
    <mergeCell ref="M119:N119"/>
    <mergeCell ref="O119:O120"/>
    <mergeCell ref="B120:D120"/>
    <mergeCell ref="E120:F120"/>
    <mergeCell ref="G120:H120"/>
    <mergeCell ref="I120:J120"/>
    <mergeCell ref="K120:L120"/>
    <mergeCell ref="M120:N120"/>
    <mergeCell ref="E123:N123"/>
    <mergeCell ref="E124:F124"/>
    <mergeCell ref="G124:H124"/>
    <mergeCell ref="I124:J124"/>
    <mergeCell ref="K124:L124"/>
    <mergeCell ref="M124:N124"/>
    <mergeCell ref="O124:O125"/>
    <mergeCell ref="B138:D138"/>
    <mergeCell ref="E138:F138"/>
    <mergeCell ref="G138:H138"/>
    <mergeCell ref="I138:J138"/>
    <mergeCell ref="K138:L138"/>
    <mergeCell ref="M138:N138"/>
    <mergeCell ref="O138:O139"/>
    <mergeCell ref="B139:D139"/>
    <mergeCell ref="E139:F139"/>
    <mergeCell ref="B145:O146"/>
    <mergeCell ref="E148:N148"/>
    <mergeCell ref="E149:F149"/>
    <mergeCell ref="G149:H149"/>
    <mergeCell ref="I149:J149"/>
    <mergeCell ref="K149:L149"/>
    <mergeCell ref="M149:N149"/>
    <mergeCell ref="O149:O150"/>
    <mergeCell ref="G139:H139"/>
    <mergeCell ref="I139:J139"/>
    <mergeCell ref="K139:L139"/>
    <mergeCell ref="M139:N139"/>
    <mergeCell ref="B142:N143"/>
    <mergeCell ref="O142:O143"/>
    <mergeCell ref="E167:N167"/>
    <mergeCell ref="E168:F168"/>
    <mergeCell ref="G168:H168"/>
    <mergeCell ref="I168:J168"/>
    <mergeCell ref="K168:L168"/>
    <mergeCell ref="M168:N168"/>
    <mergeCell ref="O163:O164"/>
    <mergeCell ref="B164:D164"/>
    <mergeCell ref="E164:F164"/>
    <mergeCell ref="G164:H164"/>
    <mergeCell ref="I164:J164"/>
    <mergeCell ref="K164:L164"/>
    <mergeCell ref="M164:N164"/>
    <mergeCell ref="B163:D163"/>
    <mergeCell ref="E163:F163"/>
    <mergeCell ref="G163:H163"/>
    <mergeCell ref="I163:J163"/>
    <mergeCell ref="K163:L163"/>
    <mergeCell ref="M163:N163"/>
    <mergeCell ref="O168:O169"/>
    <mergeCell ref="B182:D182"/>
    <mergeCell ref="E182:F182"/>
    <mergeCell ref="G182:H182"/>
    <mergeCell ref="I182:J182"/>
    <mergeCell ref="K182:L182"/>
    <mergeCell ref="M182:N182"/>
    <mergeCell ref="O182:O183"/>
    <mergeCell ref="B183:D183"/>
    <mergeCell ref="E183:F183"/>
    <mergeCell ref="G183:H183"/>
    <mergeCell ref="I183:J183"/>
    <mergeCell ref="K183:L183"/>
    <mergeCell ref="M183:N183"/>
    <mergeCell ref="E186:N186"/>
    <mergeCell ref="E187:F187"/>
    <mergeCell ref="G187:H187"/>
    <mergeCell ref="I187:J187"/>
    <mergeCell ref="K187:L187"/>
    <mergeCell ref="M187:N187"/>
    <mergeCell ref="O187:O188"/>
    <mergeCell ref="B201:D201"/>
    <mergeCell ref="E201:F201"/>
    <mergeCell ref="G201:H201"/>
    <mergeCell ref="I201:J201"/>
    <mergeCell ref="K201:L201"/>
    <mergeCell ref="M201:N201"/>
    <mergeCell ref="O201:O202"/>
    <mergeCell ref="B202:D202"/>
    <mergeCell ref="E202:F202"/>
    <mergeCell ref="G202:H202"/>
    <mergeCell ref="I202:J202"/>
    <mergeCell ref="K202:L202"/>
    <mergeCell ref="M202:N202"/>
    <mergeCell ref="E205:N205"/>
    <mergeCell ref="E206:F206"/>
    <mergeCell ref="G206:H206"/>
    <mergeCell ref="I206:J206"/>
    <mergeCell ref="K206:L206"/>
    <mergeCell ref="M206:N206"/>
    <mergeCell ref="O206:O207"/>
    <mergeCell ref="B220:D220"/>
    <mergeCell ref="E220:F220"/>
    <mergeCell ref="G220:H220"/>
    <mergeCell ref="I220:J220"/>
    <mergeCell ref="K220:L220"/>
    <mergeCell ref="M220:N220"/>
    <mergeCell ref="O220:O221"/>
    <mergeCell ref="B221:D221"/>
    <mergeCell ref="E221:F221"/>
    <mergeCell ref="G221:H221"/>
    <mergeCell ref="I221:J221"/>
    <mergeCell ref="K221:L221"/>
    <mergeCell ref="M221:N221"/>
    <mergeCell ref="E224:N224"/>
    <mergeCell ref="E225:F225"/>
    <mergeCell ref="G225:H225"/>
    <mergeCell ref="I225:J225"/>
    <mergeCell ref="K225:L225"/>
    <mergeCell ref="M225:N225"/>
    <mergeCell ref="O225:O226"/>
    <mergeCell ref="B239:D239"/>
    <mergeCell ref="E239:F239"/>
    <mergeCell ref="G239:H239"/>
    <mergeCell ref="I239:J239"/>
    <mergeCell ref="K239:L239"/>
    <mergeCell ref="M239:N239"/>
    <mergeCell ref="O239:O240"/>
    <mergeCell ref="B240:D240"/>
    <mergeCell ref="E240:F240"/>
    <mergeCell ref="G240:H240"/>
    <mergeCell ref="I240:J240"/>
    <mergeCell ref="K240:L240"/>
    <mergeCell ref="M240:N240"/>
    <mergeCell ref="E243:N243"/>
    <mergeCell ref="E244:F244"/>
    <mergeCell ref="G244:H244"/>
    <mergeCell ref="I244:J244"/>
    <mergeCell ref="K244:L244"/>
    <mergeCell ref="M244:N244"/>
    <mergeCell ref="O244:O245"/>
    <mergeCell ref="B258:D258"/>
    <mergeCell ref="E258:F258"/>
    <mergeCell ref="G258:H258"/>
    <mergeCell ref="I258:J258"/>
    <mergeCell ref="K258:L258"/>
    <mergeCell ref="M258:N258"/>
    <mergeCell ref="O258:O259"/>
    <mergeCell ref="B259:D259"/>
    <mergeCell ref="E259:F259"/>
    <mergeCell ref="G259:H259"/>
    <mergeCell ref="I259:J259"/>
    <mergeCell ref="K259:L259"/>
    <mergeCell ref="M259:N259"/>
    <mergeCell ref="E262:N262"/>
    <mergeCell ref="E263:F263"/>
    <mergeCell ref="G263:H263"/>
    <mergeCell ref="I263:J263"/>
    <mergeCell ref="K263:L263"/>
    <mergeCell ref="M263:N263"/>
    <mergeCell ref="O263:O264"/>
    <mergeCell ref="B277:D277"/>
    <mergeCell ref="E277:F277"/>
    <mergeCell ref="G277:H277"/>
    <mergeCell ref="I277:J277"/>
    <mergeCell ref="K277:L277"/>
    <mergeCell ref="M277:N277"/>
    <mergeCell ref="O277:O278"/>
    <mergeCell ref="B278:D278"/>
    <mergeCell ref="E278:F278"/>
    <mergeCell ref="G278:H278"/>
    <mergeCell ref="I278:J278"/>
    <mergeCell ref="K278:L278"/>
    <mergeCell ref="M278:N278"/>
    <mergeCell ref="E281:N281"/>
    <mergeCell ref="E282:F282"/>
    <mergeCell ref="G282:H282"/>
    <mergeCell ref="I282:J282"/>
    <mergeCell ref="K282:L282"/>
    <mergeCell ref="M282:N282"/>
    <mergeCell ref="O282:O283"/>
    <mergeCell ref="B296:D296"/>
    <mergeCell ref="E296:F296"/>
    <mergeCell ref="G296:H296"/>
    <mergeCell ref="I296:J296"/>
    <mergeCell ref="K296:L296"/>
    <mergeCell ref="M296:N296"/>
    <mergeCell ref="O296:O297"/>
    <mergeCell ref="B297:D297"/>
    <mergeCell ref="E297:F297"/>
    <mergeCell ref="G297:H297"/>
    <mergeCell ref="I297:J297"/>
    <mergeCell ref="K297:L297"/>
    <mergeCell ref="M297:N297"/>
    <mergeCell ref="E300:N300"/>
    <mergeCell ref="E301:F301"/>
    <mergeCell ref="G301:H301"/>
    <mergeCell ref="I301:J301"/>
    <mergeCell ref="K301:L301"/>
    <mergeCell ref="M301:N301"/>
    <mergeCell ref="O301:O302"/>
    <mergeCell ref="B315:D315"/>
    <mergeCell ref="E315:F315"/>
    <mergeCell ref="G315:H315"/>
    <mergeCell ref="I315:J315"/>
    <mergeCell ref="K315:L315"/>
    <mergeCell ref="M315:N315"/>
    <mergeCell ref="O315:O316"/>
    <mergeCell ref="B316:D316"/>
    <mergeCell ref="E316:F316"/>
    <mergeCell ref="G316:H316"/>
    <mergeCell ref="I316:J316"/>
    <mergeCell ref="K316:L316"/>
    <mergeCell ref="M316:N316"/>
    <mergeCell ref="E319:N319"/>
    <mergeCell ref="E320:F320"/>
    <mergeCell ref="G320:H320"/>
    <mergeCell ref="I320:J320"/>
    <mergeCell ref="K320:L320"/>
    <mergeCell ref="M320:N320"/>
    <mergeCell ref="O320:O321"/>
    <mergeCell ref="B334:D334"/>
    <mergeCell ref="E334:F334"/>
    <mergeCell ref="G334:H334"/>
    <mergeCell ref="I334:J334"/>
    <mergeCell ref="K334:L334"/>
    <mergeCell ref="M334:N334"/>
    <mergeCell ref="O334:O335"/>
    <mergeCell ref="B335:D335"/>
    <mergeCell ref="E335:F335"/>
    <mergeCell ref="G335:H335"/>
    <mergeCell ref="I335:J335"/>
    <mergeCell ref="K335:L335"/>
    <mergeCell ref="M335:N335"/>
    <mergeCell ref="E338:N338"/>
    <mergeCell ref="E339:F339"/>
    <mergeCell ref="G339:H339"/>
    <mergeCell ref="I339:J339"/>
    <mergeCell ref="K339:L339"/>
    <mergeCell ref="M339:N339"/>
    <mergeCell ref="O339:O340"/>
    <mergeCell ref="B353:D353"/>
    <mergeCell ref="E353:F353"/>
    <mergeCell ref="G353:H353"/>
    <mergeCell ref="I353:J353"/>
    <mergeCell ref="K353:L353"/>
    <mergeCell ref="M353:N353"/>
    <mergeCell ref="O353:O354"/>
    <mergeCell ref="B354:D354"/>
    <mergeCell ref="E354:F354"/>
    <mergeCell ref="G354:H354"/>
    <mergeCell ref="I354:J354"/>
    <mergeCell ref="K354:L354"/>
    <mergeCell ref="M354:N354"/>
    <mergeCell ref="E357:N357"/>
    <mergeCell ref="E358:F358"/>
    <mergeCell ref="G358:H358"/>
    <mergeCell ref="I358:J358"/>
    <mergeCell ref="K358:L358"/>
    <mergeCell ref="M358:N358"/>
    <mergeCell ref="O358:O359"/>
    <mergeCell ref="B372:D372"/>
    <mergeCell ref="E372:F372"/>
    <mergeCell ref="G372:H372"/>
    <mergeCell ref="I372:J372"/>
    <mergeCell ref="K372:L372"/>
    <mergeCell ref="M372:N372"/>
    <mergeCell ref="O372:O373"/>
    <mergeCell ref="B373:D373"/>
    <mergeCell ref="E373:F373"/>
    <mergeCell ref="B380:O381"/>
    <mergeCell ref="E384:N384"/>
    <mergeCell ref="E385:F385"/>
    <mergeCell ref="G385:H385"/>
    <mergeCell ref="I385:J385"/>
    <mergeCell ref="K385:L385"/>
    <mergeCell ref="M385:N385"/>
    <mergeCell ref="O385:O386"/>
    <mergeCell ref="G373:H373"/>
    <mergeCell ref="I373:J373"/>
    <mergeCell ref="K373:L373"/>
    <mergeCell ref="M373:N373"/>
    <mergeCell ref="B376:N377"/>
    <mergeCell ref="O376:O377"/>
    <mergeCell ref="B400:D400"/>
    <mergeCell ref="E400:F400"/>
    <mergeCell ref="G400:H400"/>
    <mergeCell ref="I400:J400"/>
    <mergeCell ref="K400:L400"/>
    <mergeCell ref="M400:N400"/>
    <mergeCell ref="E391:F391"/>
    <mergeCell ref="G391:H391"/>
    <mergeCell ref="B399:D399"/>
    <mergeCell ref="E399:F399"/>
    <mergeCell ref="G399:H399"/>
    <mergeCell ref="I399:J399"/>
    <mergeCell ref="E403:N403"/>
    <mergeCell ref="E404:F404"/>
    <mergeCell ref="G404:H404"/>
    <mergeCell ref="I404:J404"/>
    <mergeCell ref="K404:L404"/>
    <mergeCell ref="M404:N404"/>
    <mergeCell ref="K399:L399"/>
    <mergeCell ref="M399:N399"/>
    <mergeCell ref="O399:O400"/>
    <mergeCell ref="O404:O405"/>
    <mergeCell ref="E410:F410"/>
    <mergeCell ref="G410:H410"/>
    <mergeCell ref="B418:D418"/>
    <mergeCell ref="E418:F418"/>
    <mergeCell ref="G418:H418"/>
    <mergeCell ref="I418:J418"/>
    <mergeCell ref="K418:L418"/>
    <mergeCell ref="M418:N418"/>
    <mergeCell ref="O418:O419"/>
    <mergeCell ref="E421:N421"/>
    <mergeCell ref="E422:F422"/>
    <mergeCell ref="G422:H422"/>
    <mergeCell ref="I422:J422"/>
    <mergeCell ref="K422:L422"/>
    <mergeCell ref="M422:N422"/>
    <mergeCell ref="B419:D419"/>
    <mergeCell ref="E419:F419"/>
    <mergeCell ref="G419:H419"/>
    <mergeCell ref="I419:J419"/>
    <mergeCell ref="K419:L419"/>
    <mergeCell ref="M419:N419"/>
    <mergeCell ref="B437:D437"/>
    <mergeCell ref="E437:F437"/>
    <mergeCell ref="G437:H437"/>
    <mergeCell ref="I437:J437"/>
    <mergeCell ref="K437:L437"/>
    <mergeCell ref="M437:N437"/>
    <mergeCell ref="O422:O423"/>
    <mergeCell ref="E428:F428"/>
    <mergeCell ref="G428:H428"/>
    <mergeCell ref="B436:D436"/>
    <mergeCell ref="E436:F436"/>
    <mergeCell ref="G436:H436"/>
    <mergeCell ref="I436:J436"/>
    <mergeCell ref="K436:L436"/>
    <mergeCell ref="M436:N436"/>
    <mergeCell ref="O436:O437"/>
    <mergeCell ref="B442:N443"/>
    <mergeCell ref="O442:O443"/>
    <mergeCell ref="B445:O446"/>
    <mergeCell ref="E450:N450"/>
    <mergeCell ref="E451:F451"/>
    <mergeCell ref="G451:H451"/>
    <mergeCell ref="I451:J451"/>
    <mergeCell ref="K451:L451"/>
    <mergeCell ref="M451:N451"/>
    <mergeCell ref="O451:O452"/>
    <mergeCell ref="O465:O466"/>
    <mergeCell ref="B466:D466"/>
    <mergeCell ref="E466:F466"/>
    <mergeCell ref="G466:H466"/>
    <mergeCell ref="I466:J466"/>
    <mergeCell ref="K466:L466"/>
    <mergeCell ref="M466:N466"/>
    <mergeCell ref="B465:D465"/>
    <mergeCell ref="E465:F465"/>
    <mergeCell ref="G465:H465"/>
    <mergeCell ref="I465:J465"/>
    <mergeCell ref="K465:L465"/>
    <mergeCell ref="M465:N465"/>
    <mergeCell ref="B469:N470"/>
    <mergeCell ref="O469:O470"/>
    <mergeCell ref="B473:O474"/>
    <mergeCell ref="E477:N477"/>
    <mergeCell ref="E478:F478"/>
    <mergeCell ref="G478:H478"/>
    <mergeCell ref="I478:J478"/>
    <mergeCell ref="K478:L478"/>
    <mergeCell ref="M478:N478"/>
    <mergeCell ref="O478:O479"/>
    <mergeCell ref="O492:O493"/>
    <mergeCell ref="B493:D493"/>
    <mergeCell ref="E493:F493"/>
    <mergeCell ref="G493:H493"/>
    <mergeCell ref="I493:J493"/>
    <mergeCell ref="K493:L493"/>
    <mergeCell ref="M493:N493"/>
    <mergeCell ref="B492:D492"/>
    <mergeCell ref="E492:F492"/>
    <mergeCell ref="G492:H492"/>
    <mergeCell ref="I492:J492"/>
    <mergeCell ref="K492:L492"/>
    <mergeCell ref="M492:N492"/>
    <mergeCell ref="B496:N497"/>
    <mergeCell ref="O496:O497"/>
    <mergeCell ref="B500:O501"/>
    <mergeCell ref="E505:N505"/>
    <mergeCell ref="E506:F506"/>
    <mergeCell ref="G506:H506"/>
    <mergeCell ref="I506:J506"/>
    <mergeCell ref="K506:L506"/>
    <mergeCell ref="M506:N506"/>
    <mergeCell ref="O506:O507"/>
    <mergeCell ref="O520:O521"/>
    <mergeCell ref="B521:D521"/>
    <mergeCell ref="E521:F521"/>
    <mergeCell ref="G521:H521"/>
    <mergeCell ref="I521:J521"/>
    <mergeCell ref="K521:L521"/>
    <mergeCell ref="M521:N521"/>
    <mergeCell ref="B520:D520"/>
    <mergeCell ref="E520:F520"/>
    <mergeCell ref="G520:H520"/>
    <mergeCell ref="I520:J520"/>
    <mergeCell ref="K520:L520"/>
    <mergeCell ref="M520:N520"/>
    <mergeCell ref="B524:N525"/>
    <mergeCell ref="O524:O525"/>
    <mergeCell ref="B529:O530"/>
    <mergeCell ref="E533:N533"/>
    <mergeCell ref="E534:F534"/>
    <mergeCell ref="G534:H534"/>
    <mergeCell ref="I534:J534"/>
    <mergeCell ref="K534:L534"/>
    <mergeCell ref="M534:N534"/>
    <mergeCell ref="O534:O535"/>
    <mergeCell ref="B552:N553"/>
    <mergeCell ref="O552:O553"/>
    <mergeCell ref="O548:O549"/>
    <mergeCell ref="B549:D549"/>
    <mergeCell ref="E549:F549"/>
    <mergeCell ref="G549:H549"/>
    <mergeCell ref="I549:J549"/>
    <mergeCell ref="K549:L549"/>
    <mergeCell ref="M549:N549"/>
    <mergeCell ref="B548:D548"/>
    <mergeCell ref="E548:F548"/>
    <mergeCell ref="G548:H548"/>
    <mergeCell ref="I548:J548"/>
    <mergeCell ref="K548:L548"/>
    <mergeCell ref="M548:N548"/>
  </mergeCells>
  <conditionalFormatting sqref="B9:O20">
    <cfRule type="expression" dxfId="154" priority="155">
      <formula>MOD(ROW(),2)=0</formula>
    </cfRule>
  </conditionalFormatting>
  <conditionalFormatting sqref="E21:N21 G378:H379 G63:H65 G82:H84 G101:H103 G120:H122 G139:H141 G44:H44 G164:H166 G183:H185 G202:H204 G221:H223 G240:H242 G259:H261 G278:H280 G297:H299 G316:H318 G335:H337 G354:H356 G373:H375">
    <cfRule type="cellIs" dxfId="153" priority="154" operator="equal">
      <formula>SMALL($E$21:$N$21,1)</formula>
    </cfRule>
  </conditionalFormatting>
  <conditionalFormatting sqref="E22:N23 E27:N27 E382:N383 E378:F379 I378:N379 E471:N471 I63:N65 E84:F84 E102:F103 E122:F122 E141:F141 E165:F166 E184:F185 E203:F204 E222:F223 E241:F242 E260:F261 E280:F280 E298:F299 E318:F318 E337:F337 I82:N84 I101:N103 I120:N122 I139:N141 I44:N44 I164:N166 I183:N185 I202:N204 I221:N223 I240:N242 I259:N261 I278:N280 I297:N299 I316:N318 I335:N337 I354:N356 E374:F375 E438:N439 I373:N375">
    <cfRule type="cellIs" dxfId="152" priority="153" operator="equal">
      <formula>SMALL($E$22:$N$22,1)</formula>
    </cfRule>
  </conditionalFormatting>
  <conditionalFormatting sqref="E45:N45">
    <cfRule type="cellIs" dxfId="151" priority="152" operator="equal">
      <formula>SMALL($E$22:$N$22,1)</formula>
    </cfRule>
  </conditionalFormatting>
  <conditionalFormatting sqref="E402:N402">
    <cfRule type="cellIs" dxfId="150" priority="151" operator="equal">
      <formula>SMALL($E$22:$N$22,1)</formula>
    </cfRule>
  </conditionalFormatting>
  <conditionalFormatting sqref="B453:O464">
    <cfRule type="expression" dxfId="149" priority="150">
      <formula>MOD(ROW(),2)=0</formula>
    </cfRule>
  </conditionalFormatting>
  <conditionalFormatting sqref="E465:N465">
    <cfRule type="cellIs" dxfId="148" priority="149" operator="equal">
      <formula>SMALL($E$21:$N$21,1)</formula>
    </cfRule>
  </conditionalFormatting>
  <conditionalFormatting sqref="E466:N468">
    <cfRule type="cellIs" dxfId="147" priority="148" operator="equal">
      <formula>SMALL($E$22:$N$22,1)</formula>
    </cfRule>
  </conditionalFormatting>
  <conditionalFormatting sqref="B480:O491">
    <cfRule type="expression" dxfId="146" priority="147">
      <formula>MOD(ROW(),2)=0</formula>
    </cfRule>
  </conditionalFormatting>
  <conditionalFormatting sqref="E492:N492">
    <cfRule type="cellIs" dxfId="145" priority="146" operator="equal">
      <formula>SMALL($E$21:$N$21,1)</formula>
    </cfRule>
  </conditionalFormatting>
  <conditionalFormatting sqref="E493:N494">
    <cfRule type="cellIs" dxfId="144" priority="145" operator="equal">
      <formula>SMALL($E$22:$N$22,1)</formula>
    </cfRule>
  </conditionalFormatting>
  <conditionalFormatting sqref="B508:O519">
    <cfRule type="expression" dxfId="143" priority="144">
      <formula>MOD(ROW(),2)=0</formula>
    </cfRule>
  </conditionalFormatting>
  <conditionalFormatting sqref="E520:N520">
    <cfRule type="cellIs" dxfId="142" priority="143" operator="equal">
      <formula>SMALL($E$21:$N$21,1)</formula>
    </cfRule>
  </conditionalFormatting>
  <conditionalFormatting sqref="E521:N522">
    <cfRule type="cellIs" dxfId="141" priority="142" operator="equal">
      <formula>SMALL($E$22:$N$22,1)</formula>
    </cfRule>
  </conditionalFormatting>
  <conditionalFormatting sqref="B536:O547">
    <cfRule type="expression" dxfId="140" priority="141">
      <formula>MOD(ROW(),2)=0</formula>
    </cfRule>
  </conditionalFormatting>
  <conditionalFormatting sqref="E548:N548">
    <cfRule type="cellIs" dxfId="139" priority="140" operator="equal">
      <formula>SMALL($E$21:$N$21,1)</formula>
    </cfRule>
  </conditionalFormatting>
  <conditionalFormatting sqref="E549:N550">
    <cfRule type="cellIs" dxfId="138" priority="139" operator="equal">
      <formula>SMALL($E$22:$N$22,1)</formula>
    </cfRule>
  </conditionalFormatting>
  <conditionalFormatting sqref="B51:O61 B50:C50 I50:O50">
    <cfRule type="expression" dxfId="137" priority="138">
      <formula>MOD(ROW(),2)=0</formula>
    </cfRule>
  </conditionalFormatting>
  <conditionalFormatting sqref="B91:O99 K88:O89 G90:O90">
    <cfRule type="expression" dxfId="136" priority="130">
      <formula>MOD(ROW(),2)=0</formula>
    </cfRule>
  </conditionalFormatting>
  <conditionalFormatting sqref="D50:H50">
    <cfRule type="expression" dxfId="135" priority="135">
      <formula>MOD(ROW(),2)=0</formula>
    </cfRule>
  </conditionalFormatting>
  <conditionalFormatting sqref="B71:O80 K69:O70">
    <cfRule type="expression" dxfId="134" priority="134">
      <formula>MOD(ROW(),2)=0</formula>
    </cfRule>
  </conditionalFormatting>
  <conditionalFormatting sqref="B69:J70">
    <cfRule type="expression" dxfId="133" priority="131">
      <formula>MOD(ROW(),2)=0</formula>
    </cfRule>
  </conditionalFormatting>
  <conditionalFormatting sqref="E62:N62">
    <cfRule type="cellIs" dxfId="132" priority="137" operator="equal">
      <formula>SMALL($E$21:$N$21,1)</formula>
    </cfRule>
  </conditionalFormatting>
  <conditionalFormatting sqref="E63:F65">
    <cfRule type="cellIs" dxfId="131" priority="136" operator="equal">
      <formula>SMALL($E$22:$N$22,1)</formula>
    </cfRule>
  </conditionalFormatting>
  <conditionalFormatting sqref="G88:J89">
    <cfRule type="expression" dxfId="130" priority="127">
      <formula>MOD(ROW(),2)=0</formula>
    </cfRule>
  </conditionalFormatting>
  <conditionalFormatting sqref="E81:N81">
    <cfRule type="cellIs" dxfId="129" priority="133" operator="equal">
      <formula>SMALL($E$21:$N$21,1)</formula>
    </cfRule>
  </conditionalFormatting>
  <conditionalFormatting sqref="E82:F83">
    <cfRule type="cellIs" dxfId="128" priority="132" operator="equal">
      <formula>SMALL($E$22:$N$22,1)</formula>
    </cfRule>
  </conditionalFormatting>
  <conditionalFormatting sqref="B88:F90">
    <cfRule type="expression" dxfId="127" priority="126">
      <formula>MOD(ROW(),2)=0</formula>
    </cfRule>
  </conditionalFormatting>
  <conditionalFormatting sqref="E100:N100">
    <cfRule type="cellIs" dxfId="126" priority="129" operator="equal">
      <formula>SMALL($E$21:$N$21,1)</formula>
    </cfRule>
  </conditionalFormatting>
  <conditionalFormatting sqref="E101:F101">
    <cfRule type="cellIs" dxfId="125" priority="128" operator="equal">
      <formula>SMALL($E$22:$N$22,1)</formula>
    </cfRule>
  </conditionalFormatting>
  <conditionalFormatting sqref="B107:H112">
    <cfRule type="expression" dxfId="124" priority="121">
      <formula>MOD(ROW(),2)=0</formula>
    </cfRule>
  </conditionalFormatting>
  <conditionalFormatting sqref="B126:F126">
    <cfRule type="expression" dxfId="123" priority="115">
      <formula>MOD(ROW(),2)=0</formula>
    </cfRule>
  </conditionalFormatting>
  <conditionalFormatting sqref="B113:O118 K107:O108 I109:O112">
    <cfRule type="expression" dxfId="122" priority="125">
      <formula>MOD(ROW(),2)=0</formula>
    </cfRule>
  </conditionalFormatting>
  <conditionalFormatting sqref="E119:N119">
    <cfRule type="cellIs" dxfId="121" priority="124" operator="equal">
      <formula>SMALL($E$21:$N$21,1)</formula>
    </cfRule>
  </conditionalFormatting>
  <conditionalFormatting sqref="E120:F121">
    <cfRule type="cellIs" dxfId="120" priority="123" operator="equal">
      <formula>SMALL($E$22:$N$22,1)</formula>
    </cfRule>
  </conditionalFormatting>
  <conditionalFormatting sqref="I107:J108">
    <cfRule type="expression" dxfId="119" priority="122">
      <formula>MOD(ROW(),2)=0</formula>
    </cfRule>
  </conditionalFormatting>
  <conditionalFormatting sqref="B31:H32">
    <cfRule type="expression" dxfId="118" priority="111">
      <formula>MOD(ROW(),2)=0</formula>
    </cfRule>
  </conditionalFormatting>
  <conditionalFormatting sqref="B127:H131 G126:H126">
    <cfRule type="expression" dxfId="117" priority="116">
      <formula>MOD(ROW(),2)=0</formula>
    </cfRule>
  </conditionalFormatting>
  <conditionalFormatting sqref="B132:O137 K126:O127 I128:O131">
    <cfRule type="expression" dxfId="116" priority="120">
      <formula>MOD(ROW(),2)=0</formula>
    </cfRule>
  </conditionalFormatting>
  <conditionalFormatting sqref="E138:N138">
    <cfRule type="cellIs" dxfId="115" priority="119" operator="equal">
      <formula>SMALL($E$21:$N$21,1)</formula>
    </cfRule>
  </conditionalFormatting>
  <conditionalFormatting sqref="E139:F140">
    <cfRule type="cellIs" dxfId="114" priority="118" operator="equal">
      <formula>SMALL($E$22:$N$22,1)</formula>
    </cfRule>
  </conditionalFormatting>
  <conditionalFormatting sqref="I126:J127">
    <cfRule type="expression" dxfId="113" priority="117">
      <formula>MOD(ROW(),2)=0</formula>
    </cfRule>
  </conditionalFormatting>
  <conditionalFormatting sqref="B33:O42 I31:O32">
    <cfRule type="expression" dxfId="112" priority="114">
      <formula>MOD(ROW(),2)=0</formula>
    </cfRule>
  </conditionalFormatting>
  <conditionalFormatting sqref="E43:N43">
    <cfRule type="cellIs" dxfId="111" priority="113" operator="equal">
      <formula>SMALL($E$21:$N$21,1)</formula>
    </cfRule>
  </conditionalFormatting>
  <conditionalFormatting sqref="E44:F44">
    <cfRule type="cellIs" dxfId="110" priority="112" operator="equal">
      <formula>SMALL($E$22:$N$22,1)</formula>
    </cfRule>
  </conditionalFormatting>
  <conditionalFormatting sqref="B151:F152">
    <cfRule type="expression" dxfId="109" priority="105">
      <formula>MOD(ROW(),2)=0</formula>
    </cfRule>
  </conditionalFormatting>
  <conditionalFormatting sqref="B170:F178">
    <cfRule type="expression" dxfId="108" priority="99">
      <formula>MOD(ROW(),2)=0</formula>
    </cfRule>
  </conditionalFormatting>
  <conditionalFormatting sqref="B189:J194">
    <cfRule type="expression" dxfId="107" priority="94">
      <formula>MOD(ROW(),2)=0</formula>
    </cfRule>
  </conditionalFormatting>
  <conditionalFormatting sqref="B209:J213">
    <cfRule type="expression" dxfId="106" priority="89">
      <formula>MOD(ROW(),2)=0</formula>
    </cfRule>
  </conditionalFormatting>
  <conditionalFormatting sqref="B228:J232">
    <cfRule type="expression" dxfId="105" priority="84">
      <formula>MOD(ROW(),2)=0</formula>
    </cfRule>
  </conditionalFormatting>
  <conditionalFormatting sqref="B153:H156 G151:H152">
    <cfRule type="expression" dxfId="104" priority="106">
      <formula>MOD(ROW(),2)=0</formula>
    </cfRule>
  </conditionalFormatting>
  <conditionalFormatting sqref="B157:O162 K151:O152 I153:O156">
    <cfRule type="expression" dxfId="103" priority="110">
      <formula>MOD(ROW(),2)=0</formula>
    </cfRule>
  </conditionalFormatting>
  <conditionalFormatting sqref="E163:N163">
    <cfRule type="cellIs" dxfId="102" priority="109" operator="equal">
      <formula>SMALL($E$21:$N$21,1)</formula>
    </cfRule>
  </conditionalFormatting>
  <conditionalFormatting sqref="E164:F164">
    <cfRule type="cellIs" dxfId="101" priority="108" operator="equal">
      <formula>SMALL($E$22:$N$22,1)</formula>
    </cfRule>
  </conditionalFormatting>
  <conditionalFormatting sqref="I151:J152">
    <cfRule type="expression" dxfId="100" priority="107">
      <formula>MOD(ROW(),2)=0</formula>
    </cfRule>
  </conditionalFormatting>
  <conditionalFormatting sqref="B246:H246">
    <cfRule type="expression" dxfId="99" priority="75">
      <formula>MOD(ROW(),2)=0</formula>
    </cfRule>
  </conditionalFormatting>
  <conditionalFormatting sqref="B265:H265">
    <cfRule type="expression" dxfId="98" priority="69">
      <formula>MOD(ROW(),2)=0</formula>
    </cfRule>
  </conditionalFormatting>
  <conditionalFormatting sqref="G170:H175">
    <cfRule type="expression" dxfId="97" priority="100">
      <formula>MOD(ROW(),2)=0</formula>
    </cfRule>
  </conditionalFormatting>
  <conditionalFormatting sqref="B179:O181 K170:O171 I172:O175 G176:O178">
    <cfRule type="expression" dxfId="96" priority="104">
      <formula>MOD(ROW(),2)=0</formula>
    </cfRule>
  </conditionalFormatting>
  <conditionalFormatting sqref="E182:N182">
    <cfRule type="cellIs" dxfId="95" priority="103" operator="equal">
      <formula>SMALL($E$21:$N$21,1)</formula>
    </cfRule>
  </conditionalFormatting>
  <conditionalFormatting sqref="E183:F183">
    <cfRule type="cellIs" dxfId="94" priority="102" operator="equal">
      <formula>SMALL($E$22:$N$22,1)</formula>
    </cfRule>
  </conditionalFormatting>
  <conditionalFormatting sqref="I170:J171">
    <cfRule type="expression" dxfId="93" priority="101">
      <formula>MOD(ROW(),2)=0</formula>
    </cfRule>
  </conditionalFormatting>
  <conditionalFormatting sqref="B284:L287">
    <cfRule type="expression" dxfId="92" priority="63">
      <formula>MOD(ROW(),2)=0</formula>
    </cfRule>
  </conditionalFormatting>
  <conditionalFormatting sqref="B195:F197">
    <cfRule type="expression" dxfId="91" priority="95">
      <formula>MOD(ROW(),2)=0</formula>
    </cfRule>
  </conditionalFormatting>
  <conditionalFormatting sqref="B214:F216">
    <cfRule type="expression" dxfId="90" priority="90">
      <formula>MOD(ROW(),2)=0</formula>
    </cfRule>
  </conditionalFormatting>
  <conditionalFormatting sqref="B198:O200 K189:O194 G195:O197">
    <cfRule type="expression" dxfId="89" priority="98">
      <formula>MOD(ROW(),2)=0</formula>
    </cfRule>
  </conditionalFormatting>
  <conditionalFormatting sqref="E201:N201">
    <cfRule type="cellIs" dxfId="88" priority="97" operator="equal">
      <formula>SMALL($E$21:$N$21,1)</formula>
    </cfRule>
  </conditionalFormatting>
  <conditionalFormatting sqref="E202:F202">
    <cfRule type="cellIs" dxfId="87" priority="96" operator="equal">
      <formula>SMALL($E$22:$N$22,1)</formula>
    </cfRule>
  </conditionalFormatting>
  <conditionalFormatting sqref="B208:J208">
    <cfRule type="expression" dxfId="86" priority="77">
      <formula>MOD(ROW(),2)=0</formula>
    </cfRule>
  </conditionalFormatting>
  <conditionalFormatting sqref="H303">
    <cfRule type="expression" dxfId="85" priority="55">
      <formula>MOD(ROW(),2)=0</formula>
    </cfRule>
  </conditionalFormatting>
  <conditionalFormatting sqref="H322">
    <cfRule type="expression" dxfId="84" priority="47">
      <formula>MOD(ROW(),2)=0</formula>
    </cfRule>
  </conditionalFormatting>
  <conditionalFormatting sqref="B233:F235">
    <cfRule type="expression" dxfId="83" priority="85">
      <formula>MOD(ROW(),2)=0</formula>
    </cfRule>
  </conditionalFormatting>
  <conditionalFormatting sqref="B217:O219 K208:O213 G214:O216">
    <cfRule type="expression" dxfId="82" priority="93">
      <formula>MOD(ROW(),2)=0</formula>
    </cfRule>
  </conditionalFormatting>
  <conditionalFormatting sqref="E220:N220">
    <cfRule type="cellIs" dxfId="81" priority="92" operator="equal">
      <formula>SMALL($E$21:$N$21,1)</formula>
    </cfRule>
  </conditionalFormatting>
  <conditionalFormatting sqref="E221:F221">
    <cfRule type="cellIs" dxfId="80" priority="91" operator="equal">
      <formula>SMALL($E$22:$N$22,1)</formula>
    </cfRule>
  </conditionalFormatting>
  <conditionalFormatting sqref="B322:F322">
    <cfRule type="expression" dxfId="79" priority="46">
      <formula>MOD(ROW(),2)=0</formula>
    </cfRule>
  </conditionalFormatting>
  <conditionalFormatting sqref="B227:F227">
    <cfRule type="expression" dxfId="78" priority="76">
      <formula>MOD(ROW(),2)=0</formula>
    </cfRule>
  </conditionalFormatting>
  <conditionalFormatting sqref="B236:O238 K227:O232 G233:O235">
    <cfRule type="expression" dxfId="77" priority="88">
      <formula>MOD(ROW(),2)=0</formula>
    </cfRule>
  </conditionalFormatting>
  <conditionalFormatting sqref="E239:N239">
    <cfRule type="cellIs" dxfId="76" priority="87" operator="equal">
      <formula>SMALL($E$21:$N$21,1)</formula>
    </cfRule>
  </conditionalFormatting>
  <conditionalFormatting sqref="E240:F240">
    <cfRule type="cellIs" dxfId="75" priority="86" operator="equal">
      <formula>SMALL($E$22:$N$22,1)</formula>
    </cfRule>
  </conditionalFormatting>
  <conditionalFormatting sqref="B247:J251 I246:J246">
    <cfRule type="expression" dxfId="74" priority="79">
      <formula>MOD(ROW(),2)=0</formula>
    </cfRule>
  </conditionalFormatting>
  <conditionalFormatting sqref="B252:F254">
    <cfRule type="expression" dxfId="73" priority="80">
      <formula>MOD(ROW(),2)=0</formula>
    </cfRule>
  </conditionalFormatting>
  <conditionalFormatting sqref="B255:O257 K246:O251 G252:O254">
    <cfRule type="expression" dxfId="72" priority="83">
      <formula>MOD(ROW(),2)=0</formula>
    </cfRule>
  </conditionalFormatting>
  <conditionalFormatting sqref="E258:N258">
    <cfRule type="cellIs" dxfId="71" priority="82" operator="equal">
      <formula>SMALL($E$21:$N$21,1)</formula>
    </cfRule>
  </conditionalFormatting>
  <conditionalFormatting sqref="E259:F259">
    <cfRule type="cellIs" dxfId="70" priority="81" operator="equal">
      <formula>SMALL($E$22:$N$22,1)</formula>
    </cfRule>
  </conditionalFormatting>
  <conditionalFormatting sqref="G227:J227">
    <cfRule type="expression" dxfId="69" priority="78">
      <formula>MOD(ROW(),2)=0</formula>
    </cfRule>
  </conditionalFormatting>
  <conditionalFormatting sqref="B266:J270 I265:J265">
    <cfRule type="expression" dxfId="68" priority="70">
      <formula>MOD(ROW(),2)=0</formula>
    </cfRule>
  </conditionalFormatting>
  <conditionalFormatting sqref="B303:G303">
    <cfRule type="expression" dxfId="67" priority="56">
      <formula>MOD(ROW(),2)=0</formula>
    </cfRule>
  </conditionalFormatting>
  <conditionalFormatting sqref="B341:F341">
    <cfRule type="expression" dxfId="66" priority="37">
      <formula>MOD(ROW(),2)=0</formula>
    </cfRule>
  </conditionalFormatting>
  <conditionalFormatting sqref="B387:J389">
    <cfRule type="expression" dxfId="65" priority="31">
      <formula>MOD(ROW(),2)=0</formula>
    </cfRule>
  </conditionalFormatting>
  <conditionalFormatting sqref="B288:J289">
    <cfRule type="expression" dxfId="64" priority="64">
      <formula>MOD(ROW(),2)=0</formula>
    </cfRule>
  </conditionalFormatting>
  <conditionalFormatting sqref="B271:F273">
    <cfRule type="expression" dxfId="63" priority="71">
      <formula>MOD(ROW(),2)=0</formula>
    </cfRule>
  </conditionalFormatting>
  <conditionalFormatting sqref="B274:O276 K265:O270 G271:O273">
    <cfRule type="expression" dxfId="62" priority="74">
      <formula>MOD(ROW(),2)=0</formula>
    </cfRule>
  </conditionalFormatting>
  <conditionalFormatting sqref="E277:N277">
    <cfRule type="cellIs" dxfId="61" priority="73" operator="equal">
      <formula>SMALL($E$21:$N$21,1)</formula>
    </cfRule>
  </conditionalFormatting>
  <conditionalFormatting sqref="E278:F279">
    <cfRule type="cellIs" dxfId="60" priority="72" operator="equal">
      <formula>SMALL($E$22:$N$22,1)</formula>
    </cfRule>
  </conditionalFormatting>
  <conditionalFormatting sqref="H406">
    <cfRule type="expression" dxfId="59" priority="23">
      <formula>MOD(ROW(),2)=0</formula>
    </cfRule>
  </conditionalFormatting>
  <conditionalFormatting sqref="B304:L306 I303:L303">
    <cfRule type="expression" dxfId="58" priority="57">
      <formula>MOD(ROW(),2)=0</formula>
    </cfRule>
  </conditionalFormatting>
  <conditionalFormatting sqref="B290:F292">
    <cfRule type="expression" dxfId="57" priority="65">
      <formula>MOD(ROW(),2)=0</formula>
    </cfRule>
  </conditionalFormatting>
  <conditionalFormatting sqref="B293:O295 K288:O289 G290:O292 M284:O287">
    <cfRule type="expression" dxfId="56" priority="68">
      <formula>MOD(ROW(),2)=0</formula>
    </cfRule>
  </conditionalFormatting>
  <conditionalFormatting sqref="E296:N296">
    <cfRule type="cellIs" dxfId="55" priority="67" operator="equal">
      <formula>SMALL($E$21:$N$21,1)</formula>
    </cfRule>
  </conditionalFormatting>
  <conditionalFormatting sqref="E297:F297">
    <cfRule type="cellIs" dxfId="54" priority="66" operator="equal">
      <formula>SMALL($E$22:$N$22,1)</formula>
    </cfRule>
  </conditionalFormatting>
  <conditionalFormatting sqref="B323:L325 I322:L322">
    <cfRule type="expression" dxfId="53" priority="49">
      <formula>MOD(ROW(),2)=0</formula>
    </cfRule>
  </conditionalFormatting>
  <conditionalFormatting sqref="B307:J308">
    <cfRule type="expression" dxfId="52" priority="58">
      <formula>MOD(ROW(),2)=0</formula>
    </cfRule>
  </conditionalFormatting>
  <conditionalFormatting sqref="B309:F311">
    <cfRule type="expression" dxfId="51" priority="59">
      <formula>MOD(ROW(),2)=0</formula>
    </cfRule>
  </conditionalFormatting>
  <conditionalFormatting sqref="B312:O314 K307:O308 G309:O311 M303:O306">
    <cfRule type="expression" dxfId="50" priority="62">
      <formula>MOD(ROW(),2)=0</formula>
    </cfRule>
  </conditionalFormatting>
  <conditionalFormatting sqref="E315:N315">
    <cfRule type="cellIs" dxfId="49" priority="61" operator="equal">
      <formula>SMALL($E$21:$N$21,1)</formula>
    </cfRule>
  </conditionalFormatting>
  <conditionalFormatting sqref="E316:F317">
    <cfRule type="cellIs" dxfId="48" priority="60" operator="equal">
      <formula>SMALL($E$22:$N$22,1)</formula>
    </cfRule>
  </conditionalFormatting>
  <conditionalFormatting sqref="G322">
    <cfRule type="expression" dxfId="47" priority="48">
      <formula>MOD(ROW(),2)=0</formula>
    </cfRule>
  </conditionalFormatting>
  <conditionalFormatting sqref="B406:F406">
    <cfRule type="expression" dxfId="46" priority="24">
      <formula>MOD(ROW(),2)=0</formula>
    </cfRule>
  </conditionalFormatting>
  <conditionalFormatting sqref="H341">
    <cfRule type="expression" dxfId="45" priority="38">
      <formula>MOD(ROW(),2)=0</formula>
    </cfRule>
  </conditionalFormatting>
  <conditionalFormatting sqref="B326:J327">
    <cfRule type="expression" dxfId="44" priority="50">
      <formula>MOD(ROW(),2)=0</formula>
    </cfRule>
  </conditionalFormatting>
  <conditionalFormatting sqref="B328:F330">
    <cfRule type="expression" dxfId="43" priority="51">
      <formula>MOD(ROW(),2)=0</formula>
    </cfRule>
  </conditionalFormatting>
  <conditionalFormatting sqref="B331:O333 K326:O327 G328:O330 M322:O325">
    <cfRule type="expression" dxfId="42" priority="54">
      <formula>MOD(ROW(),2)=0</formula>
    </cfRule>
  </conditionalFormatting>
  <conditionalFormatting sqref="E334:N334">
    <cfRule type="cellIs" dxfId="41" priority="53" operator="equal">
      <formula>SMALL($E$21:$N$21,1)</formula>
    </cfRule>
  </conditionalFormatting>
  <conditionalFormatting sqref="E335:F336">
    <cfRule type="cellIs" dxfId="40" priority="52" operator="equal">
      <formula>SMALL($E$22:$N$22,1)</formula>
    </cfRule>
  </conditionalFormatting>
  <conditionalFormatting sqref="B407:J408 G406 I406:J406">
    <cfRule type="expression" dxfId="39" priority="25">
      <formula>MOD(ROW(),2)=0</formula>
    </cfRule>
  </conditionalFormatting>
  <conditionalFormatting sqref="B342:L344 I341:L341">
    <cfRule type="expression" dxfId="38" priority="40">
      <formula>MOD(ROW(),2)=0</formula>
    </cfRule>
  </conditionalFormatting>
  <conditionalFormatting sqref="G341">
    <cfRule type="expression" dxfId="37" priority="39">
      <formula>MOD(ROW(),2)=0</formula>
    </cfRule>
  </conditionalFormatting>
  <conditionalFormatting sqref="B345:J346">
    <cfRule type="expression" dxfId="36" priority="41">
      <formula>MOD(ROW(),2)=0</formula>
    </cfRule>
  </conditionalFormatting>
  <conditionalFormatting sqref="B347:F349">
    <cfRule type="expression" dxfId="35" priority="42">
      <formula>MOD(ROW(),2)=0</formula>
    </cfRule>
  </conditionalFormatting>
  <conditionalFormatting sqref="B350:O352 K345:O346 G347:O349 M341:O344">
    <cfRule type="expression" dxfId="34" priority="45">
      <formula>MOD(ROW(),2)=0</formula>
    </cfRule>
  </conditionalFormatting>
  <conditionalFormatting sqref="E353:N353">
    <cfRule type="cellIs" dxfId="33" priority="44" operator="equal">
      <formula>SMALL($E$21:$N$21,1)</formula>
    </cfRule>
  </conditionalFormatting>
  <conditionalFormatting sqref="E354:F356">
    <cfRule type="cellIs" dxfId="32" priority="43" operator="equal">
      <formula>SMALL($E$22:$N$22,1)</formula>
    </cfRule>
  </conditionalFormatting>
  <conditionalFormatting sqref="B390:O390 B392:O398 B391:D391 I391:O391 K387:O389">
    <cfRule type="expression" dxfId="31" priority="36">
      <formula>MOD(ROW(),2)=0</formula>
    </cfRule>
  </conditionalFormatting>
  <conditionalFormatting sqref="E399:N399">
    <cfRule type="cellIs" dxfId="30" priority="35" operator="equal">
      <formula>SMALL($E$21:$N$21,1)</formula>
    </cfRule>
  </conditionalFormatting>
  <conditionalFormatting sqref="E400:N401">
    <cfRule type="cellIs" dxfId="29" priority="34" operator="equal">
      <formula>SMALL($E$22:$N$22,1)</formula>
    </cfRule>
  </conditionalFormatting>
  <conditionalFormatting sqref="E391">
    <cfRule type="expression" dxfId="28" priority="33">
      <formula>MOD(ROW(),2)=0</formula>
    </cfRule>
  </conditionalFormatting>
  <conditionalFormatting sqref="E410">
    <cfRule type="expression" dxfId="27" priority="27">
      <formula>MOD(ROW(),2)=0</formula>
    </cfRule>
  </conditionalFormatting>
  <conditionalFormatting sqref="G391">
    <cfRule type="expression" dxfId="26" priority="32">
      <formula>MOD(ROW(),2)=0</formula>
    </cfRule>
  </conditionalFormatting>
  <conditionalFormatting sqref="B409:O409 B411:O417 B410:D410 I410:O410 K406:O408">
    <cfRule type="expression" dxfId="25" priority="30">
      <formula>MOD(ROW(),2)=0</formula>
    </cfRule>
  </conditionalFormatting>
  <conditionalFormatting sqref="E418:N418">
    <cfRule type="cellIs" dxfId="24" priority="29" operator="equal">
      <formula>SMALL($E$21:$N$21,1)</formula>
    </cfRule>
  </conditionalFormatting>
  <conditionalFormatting sqref="E419:N420">
    <cfRule type="cellIs" dxfId="23" priority="28" operator="equal">
      <formula>SMALL($E$22:$N$22,1)</formula>
    </cfRule>
  </conditionalFormatting>
  <conditionalFormatting sqref="G410">
    <cfRule type="expression" dxfId="22" priority="26">
      <formula>MOD(ROW(),2)=0</formula>
    </cfRule>
  </conditionalFormatting>
  <conditionalFormatting sqref="B360:F360">
    <cfRule type="expression" dxfId="21" priority="14">
      <formula>MOD(ROW(),2)=0</formula>
    </cfRule>
  </conditionalFormatting>
  <conditionalFormatting sqref="H360">
    <cfRule type="expression" dxfId="20" priority="15">
      <formula>MOD(ROW(),2)=0</formula>
    </cfRule>
  </conditionalFormatting>
  <conditionalFormatting sqref="B363:K363 B361:G361 I360:L361 B362:I362 K362:L362">
    <cfRule type="expression" dxfId="19" priority="17">
      <formula>MOD(ROW(),2)=0</formula>
    </cfRule>
  </conditionalFormatting>
  <conditionalFormatting sqref="G360">
    <cfRule type="expression" dxfId="18" priority="16">
      <formula>MOD(ROW(),2)=0</formula>
    </cfRule>
  </conditionalFormatting>
  <conditionalFormatting sqref="B364:J365">
    <cfRule type="expression" dxfId="17" priority="18">
      <formula>MOD(ROW(),2)=0</formula>
    </cfRule>
  </conditionalFormatting>
  <conditionalFormatting sqref="B366:F368">
    <cfRule type="expression" dxfId="16" priority="19">
      <formula>MOD(ROW(),2)=0</formula>
    </cfRule>
  </conditionalFormatting>
  <conditionalFormatting sqref="B369:O371 K364:O365 G366:O368 M360:O363">
    <cfRule type="expression" dxfId="15" priority="22">
      <formula>MOD(ROW(),2)=0</formula>
    </cfRule>
  </conditionalFormatting>
  <conditionalFormatting sqref="E372:N372">
    <cfRule type="cellIs" dxfId="14" priority="21" operator="equal">
      <formula>SMALL($E$21:$N$21,1)</formula>
    </cfRule>
  </conditionalFormatting>
  <conditionalFormatting sqref="E373:F373">
    <cfRule type="cellIs" dxfId="13" priority="20" operator="equal">
      <formula>SMALL($E$22:$N$22,1)</formula>
    </cfRule>
  </conditionalFormatting>
  <conditionalFormatting sqref="H361">
    <cfRule type="expression" dxfId="12" priority="13">
      <formula>MOD(ROW(),2)=0</formula>
    </cfRule>
  </conditionalFormatting>
  <conditionalFormatting sqref="J362">
    <cfRule type="expression" dxfId="11" priority="12">
      <formula>MOD(ROW(),2)=0</formula>
    </cfRule>
  </conditionalFormatting>
  <conditionalFormatting sqref="H424">
    <cfRule type="expression" dxfId="10" priority="4">
      <formula>MOD(ROW(),2)=0</formula>
    </cfRule>
  </conditionalFormatting>
  <conditionalFormatting sqref="B424:F424">
    <cfRule type="expression" dxfId="9" priority="5">
      <formula>MOD(ROW(),2)=0</formula>
    </cfRule>
  </conditionalFormatting>
  <conditionalFormatting sqref="B426:I426 G424 B425:G425 I424:J425">
    <cfRule type="expression" dxfId="8" priority="6">
      <formula>MOD(ROW(),2)=0</formula>
    </cfRule>
  </conditionalFormatting>
  <conditionalFormatting sqref="E428">
    <cfRule type="expression" dxfId="7" priority="8">
      <formula>MOD(ROW(),2)=0</formula>
    </cfRule>
  </conditionalFormatting>
  <conditionalFormatting sqref="B427:O427 B429:O435 B428:D428 I428:O428 K424:O426">
    <cfRule type="expression" dxfId="6" priority="11">
      <formula>MOD(ROW(),2)=0</formula>
    </cfRule>
  </conditionalFormatting>
  <conditionalFormatting sqref="E436:N436">
    <cfRule type="cellIs" dxfId="5" priority="10" operator="equal">
      <formula>SMALL($E$21:$N$21,1)</formula>
    </cfRule>
  </conditionalFormatting>
  <conditionalFormatting sqref="E437:N437">
    <cfRule type="cellIs" dxfId="4" priority="9" operator="equal">
      <formula>SMALL($E$22:$N$22,1)</formula>
    </cfRule>
  </conditionalFormatting>
  <conditionalFormatting sqref="G428">
    <cfRule type="expression" dxfId="3" priority="7">
      <formula>MOD(ROW(),2)=0</formula>
    </cfRule>
  </conditionalFormatting>
  <conditionalFormatting sqref="H425">
    <cfRule type="expression" dxfId="2" priority="3">
      <formula>MOD(ROW(),2)=0</formula>
    </cfRule>
  </conditionalFormatting>
  <conditionalFormatting sqref="J426">
    <cfRule type="expression" dxfId="1" priority="2">
      <formula>MOD(ROW(),2)=0</formula>
    </cfRule>
  </conditionalFormatting>
  <conditionalFormatting sqref="L363">
    <cfRule type="expression" dxfId="0" priority="1">
      <formula>MOD(ROW(),2)=0</formula>
    </cfRule>
  </conditionalFormatting>
  <printOptions horizontalCentered="1"/>
  <pageMargins left="0.39370078740157483" right="0.70866141732283472" top="0.39370078740157483" bottom="0.39370078740157483" header="0.31496062992125984" footer="0.31496062992125984"/>
  <pageSetup paperSize="157" scale="4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Orç. Bruto Alvenaria</vt:lpstr>
      <vt:lpstr>Orç. Bruto EPS </vt:lpstr>
      <vt:lpstr>Det. Bruto Alveria</vt:lpstr>
      <vt:lpstr>Det. Bruto EPS</vt:lpstr>
      <vt:lpstr>'Det. Bruto Alveria'!Area_de_impressao</vt:lpstr>
      <vt:lpstr>'Det. Bruto EPS'!Area_de_impressao</vt:lpstr>
      <vt:lpstr>'Orç. Bruto Alvenaria'!Area_de_impressao</vt:lpstr>
      <vt:lpstr>'Orç. Bruto EPS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Oliveira</dc:creator>
  <cp:keywords/>
  <dc:description/>
  <cp:lastModifiedBy>Gabriel Oliveira</cp:lastModifiedBy>
  <cp:revision/>
  <cp:lastPrinted>2021-11-19T20:46:53Z</cp:lastPrinted>
  <dcterms:created xsi:type="dcterms:W3CDTF">2021-08-09T16:58:14Z</dcterms:created>
  <dcterms:modified xsi:type="dcterms:W3CDTF">2022-01-11T18:17:09Z</dcterms:modified>
  <cp:category/>
  <cp:contentStatus/>
</cp:coreProperties>
</file>